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E:\☆2024年関係\☆☆☆☆施設用具関係規程等\2024年度\公式試合記録\JHAホームページ原稿\"/>
    </mc:Choice>
  </mc:AlternateContent>
  <xr:revisionPtr revIDLastSave="0" documentId="13_ncr:1_{FA7DF1C2-B417-45B0-9235-4DB1E68B6A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式試合記録Q制" sheetId="47" r:id="rId1"/>
    <sheet name="公式試合記録 (6人制・１１人制前後半)" sheetId="52" r:id="rId2"/>
    <sheet name="1117〜1120アポ" sheetId="33" state="hidden" r:id="rId3"/>
    <sheet name="トーナメント表" sheetId="44" state="hidden" r:id="rId4"/>
    <sheet name="トーナメント表 (勝ち上がり線あり)" sheetId="50" state="hidden" r:id="rId5"/>
  </sheets>
  <externalReferences>
    <externalReference r:id="rId6"/>
  </externalReferences>
  <definedNames>
    <definedName name="entry_team">#REF!</definedName>
    <definedName name="player">#REF!</definedName>
    <definedName name="_xlnm.Print_Area" localSheetId="2">'1117〜1120アポ'!$A$1:$W$168</definedName>
    <definedName name="_xlnm.Print_Area" localSheetId="3">トーナメント表!$A$1:$AW$56</definedName>
    <definedName name="_xlnm.Print_Area" localSheetId="4">'トーナメント表 (勝ち上がり線あり)'!$A$1:$AW$56</definedName>
    <definedName name="_xlnm.Print_Area" localSheetId="1">'公式試合記録 (6人制・１１人制前後半)'!$A$1:$BG$74</definedName>
    <definedName name="_xlnm.Print_Area" localSheetId="0">公式試合記録Q制!$A$1:$BG$78</definedName>
    <definedName name="schedule">#REF!</definedName>
    <definedName name="Tame_No.">#REF!</definedName>
    <definedName name="コーチ">#REF!</definedName>
    <definedName name="監督">#REF!</definedName>
    <definedName name="得点">#REF!</definedName>
    <definedName name="役員">[1]役員!$A$12:$F$65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52" l="1"/>
  <c r="A77" i="47"/>
  <c r="A72" i="47"/>
  <c r="AT32" i="47"/>
  <c r="P32" i="47"/>
  <c r="AT31" i="47"/>
  <c r="P31" i="47"/>
  <c r="AT30" i="47"/>
  <c r="P30" i="47"/>
  <c r="AT29" i="47"/>
  <c r="P29" i="47"/>
  <c r="BD70" i="52"/>
  <c r="BD65" i="52"/>
  <c r="A73" i="52"/>
  <c r="BD69" i="47" l="1"/>
  <c r="BD72" i="47"/>
  <c r="BD74" i="47"/>
  <c r="AT33" i="52" l="1"/>
  <c r="P33" i="52"/>
  <c r="AT32" i="52"/>
  <c r="P32" i="52"/>
  <c r="AT31" i="52"/>
  <c r="P31" i="52"/>
  <c r="AT30" i="52"/>
  <c r="P30" i="52"/>
  <c r="AT29" i="52"/>
  <c r="P29" i="52"/>
  <c r="AT28" i="52"/>
  <c r="P28" i="52"/>
  <c r="AT27" i="52"/>
  <c r="P27" i="52"/>
  <c r="AT26" i="52"/>
  <c r="P26" i="52"/>
  <c r="AT25" i="52"/>
  <c r="P25" i="52"/>
  <c r="AT23" i="52"/>
  <c r="P23" i="52"/>
  <c r="AT22" i="52"/>
  <c r="P22" i="52"/>
  <c r="AT21" i="52"/>
  <c r="P21" i="52"/>
  <c r="AT20" i="52"/>
  <c r="P20" i="52"/>
  <c r="AT19" i="52"/>
  <c r="P19" i="52"/>
  <c r="AT18" i="52"/>
  <c r="P18" i="52"/>
  <c r="AT17" i="52"/>
  <c r="P17" i="52"/>
  <c r="AT16" i="52"/>
  <c r="P16" i="52"/>
  <c r="AT37" i="47" l="1"/>
  <c r="AT36" i="47"/>
  <c r="AT35" i="47"/>
  <c r="AT34" i="47"/>
  <c r="AT33" i="47"/>
  <c r="AT28" i="47"/>
  <c r="AT27" i="47"/>
  <c r="AT26" i="47"/>
  <c r="AT25" i="47"/>
  <c r="AT23" i="47"/>
  <c r="AT22" i="47"/>
  <c r="AT21" i="47"/>
  <c r="AT20" i="47"/>
  <c r="AT19" i="47"/>
  <c r="AT18" i="47"/>
  <c r="AT17" i="47"/>
  <c r="AT16" i="47"/>
  <c r="P37" i="47"/>
  <c r="P36" i="47"/>
  <c r="P35" i="47"/>
  <c r="P34" i="47"/>
  <c r="P33" i="47"/>
  <c r="P28" i="47"/>
  <c r="P27" i="47"/>
  <c r="P26" i="47"/>
  <c r="P25" i="47"/>
  <c r="P23" i="47"/>
  <c r="P22" i="47"/>
  <c r="P21" i="47"/>
  <c r="P20" i="47"/>
  <c r="P19" i="47"/>
  <c r="P18" i="47"/>
  <c r="P17" i="47"/>
  <c r="P16" i="47"/>
  <c r="D53" i="50" l="1"/>
  <c r="AS53" i="50"/>
  <c r="AM53" i="50"/>
  <c r="AG53" i="50"/>
  <c r="AA53" i="50"/>
  <c r="V53" i="50"/>
  <c r="P53" i="50"/>
  <c r="J53" i="50"/>
  <c r="AS25" i="50"/>
  <c r="AM25" i="50"/>
  <c r="AG25" i="50"/>
  <c r="AA25" i="50"/>
  <c r="V25" i="50"/>
  <c r="P26" i="50"/>
  <c r="J25" i="50"/>
  <c r="D25" i="50"/>
  <c r="B23" i="50"/>
  <c r="AQ51" i="50" l="1"/>
  <c r="AK51" i="50"/>
  <c r="AE51" i="50"/>
  <c r="Y51" i="50"/>
  <c r="T51" i="50"/>
  <c r="N51" i="50"/>
  <c r="H51" i="50"/>
  <c r="B51" i="50"/>
  <c r="AM45" i="50"/>
  <c r="AC45" i="50"/>
  <c r="P45" i="50"/>
  <c r="F45" i="50"/>
  <c r="AG40" i="50"/>
  <c r="L40" i="50"/>
  <c r="W35" i="50"/>
  <c r="AQ23" i="50"/>
  <c r="AK23" i="50"/>
  <c r="AE23" i="50"/>
  <c r="Y23" i="50"/>
  <c r="T23" i="50"/>
  <c r="N23" i="50"/>
  <c r="H23" i="50"/>
  <c r="AM17" i="50"/>
  <c r="AC17" i="50"/>
  <c r="P17" i="50"/>
  <c r="F17" i="50"/>
  <c r="AG12" i="50"/>
  <c r="L12" i="50"/>
  <c r="W7" i="50"/>
  <c r="AH3" i="50"/>
  <c r="A1" i="50"/>
  <c r="P17" i="44" l="1"/>
  <c r="AM17" i="44"/>
  <c r="AG12" i="44"/>
  <c r="W7" i="44"/>
  <c r="L12" i="44"/>
  <c r="F17" i="44"/>
  <c r="AC17" i="44"/>
  <c r="AG40" i="44"/>
  <c r="W35" i="44"/>
  <c r="L40" i="44"/>
  <c r="AC45" i="44"/>
  <c r="AM45" i="44"/>
  <c r="P45" i="44"/>
  <c r="F45" i="44"/>
  <c r="H51" i="44"/>
  <c r="B121" i="33"/>
  <c r="B115" i="33"/>
  <c r="B109" i="33"/>
  <c r="B103" i="33"/>
  <c r="B89" i="33"/>
  <c r="B83" i="33"/>
  <c r="B77" i="33"/>
  <c r="B71" i="33"/>
  <c r="B57" i="33"/>
  <c r="B51" i="33"/>
  <c r="B45" i="33"/>
  <c r="B39" i="33"/>
  <c r="B25" i="33"/>
  <c r="B19" i="33"/>
  <c r="B13" i="33"/>
  <c r="B7" i="33"/>
  <c r="AH3" i="44"/>
  <c r="T51" i="44"/>
  <c r="Y51" i="44"/>
  <c r="AQ51" i="44"/>
  <c r="AQ23" i="44"/>
  <c r="AK23" i="44"/>
  <c r="AE23" i="44"/>
  <c r="Y23" i="44"/>
  <c r="T23" i="44"/>
  <c r="N23" i="44"/>
  <c r="B23" i="44"/>
  <c r="H23" i="44"/>
  <c r="AE51" i="44"/>
  <c r="B51" i="44"/>
  <c r="N51" i="44"/>
  <c r="AK51" i="44"/>
  <c r="A1" i="44" l="1"/>
  <c r="E124" i="33"/>
  <c r="E123" i="33"/>
  <c r="G123" i="33"/>
  <c r="G126" i="33"/>
  <c r="E126" i="33"/>
  <c r="G125" i="33"/>
  <c r="E125" i="33"/>
  <c r="G124" i="33"/>
  <c r="G94" i="33"/>
  <c r="E94" i="33"/>
  <c r="G93" i="33"/>
  <c r="E93" i="33"/>
  <c r="G92" i="33"/>
  <c r="E92" i="33"/>
  <c r="G91" i="33"/>
  <c r="E91" i="33"/>
  <c r="G88" i="33"/>
  <c r="E88" i="33"/>
  <c r="G87" i="33"/>
  <c r="E87" i="33"/>
  <c r="G86" i="33"/>
  <c r="E86" i="33"/>
  <c r="G85" i="33"/>
  <c r="E85" i="33"/>
  <c r="G105" i="33"/>
  <c r="G108" i="33"/>
  <c r="G107" i="33"/>
  <c r="G106" i="33"/>
  <c r="G82" i="33"/>
  <c r="G81" i="33"/>
  <c r="G80" i="33"/>
  <c r="G79" i="33"/>
  <c r="G76" i="33"/>
  <c r="G75" i="33"/>
  <c r="G74" i="33"/>
  <c r="G73" i="33"/>
  <c r="G62" i="33"/>
  <c r="G61" i="33"/>
  <c r="G60" i="33"/>
  <c r="G59" i="33"/>
  <c r="G56" i="33"/>
  <c r="G55" i="33"/>
  <c r="G54" i="33"/>
  <c r="G53" i="33"/>
  <c r="G50" i="33"/>
  <c r="G49" i="33"/>
  <c r="G48" i="33"/>
  <c r="G47" i="33"/>
  <c r="E44" i="33"/>
  <c r="E43" i="33"/>
  <c r="E42" i="33"/>
  <c r="E41" i="33"/>
  <c r="G44" i="33"/>
  <c r="G43" i="33"/>
  <c r="G42" i="33"/>
  <c r="G41" i="33"/>
  <c r="E105" i="33"/>
  <c r="E108" i="33"/>
  <c r="E107" i="33"/>
  <c r="E106" i="33"/>
  <c r="E82" i="33"/>
  <c r="E81" i="33"/>
  <c r="E80" i="33"/>
  <c r="E79" i="33"/>
  <c r="E76" i="33"/>
  <c r="E75" i="33"/>
  <c r="E74" i="33"/>
  <c r="E73" i="33"/>
  <c r="E62" i="33"/>
  <c r="E61" i="33"/>
  <c r="E60" i="33"/>
  <c r="E59" i="33"/>
  <c r="E56" i="33"/>
  <c r="E55" i="33"/>
  <c r="E54" i="33"/>
  <c r="E53" i="33"/>
  <c r="E50" i="33"/>
  <c r="E49" i="33"/>
  <c r="E48" i="33"/>
  <c r="E47" i="33"/>
  <c r="G27" i="33"/>
  <c r="G30" i="33"/>
  <c r="G29" i="33"/>
  <c r="G28" i="33"/>
  <c r="G24" i="33"/>
  <c r="G23" i="33"/>
  <c r="G22" i="33"/>
  <c r="G21" i="33"/>
  <c r="G18" i="33"/>
  <c r="G17" i="33"/>
  <c r="G16" i="33"/>
  <c r="G15" i="33"/>
  <c r="E27" i="33"/>
  <c r="E30" i="33"/>
  <c r="E29" i="33"/>
  <c r="E28" i="33"/>
  <c r="E24" i="33"/>
  <c r="E23" i="33"/>
  <c r="E22" i="33"/>
  <c r="E21" i="33"/>
  <c r="E18" i="33"/>
  <c r="E17" i="33"/>
  <c r="E16" i="33"/>
  <c r="E15" i="33"/>
  <c r="G12" i="33"/>
  <c r="G11" i="33"/>
  <c r="G10" i="33"/>
  <c r="G9" i="33"/>
  <c r="E12" i="33"/>
  <c r="E11" i="33"/>
  <c r="E10" i="33"/>
  <c r="E9" i="33"/>
  <c r="C121" i="33" l="1"/>
  <c r="F124" i="33" s="1"/>
  <c r="G115" i="33"/>
  <c r="D115" i="33"/>
  <c r="C115" i="33"/>
  <c r="G109" i="33"/>
  <c r="D109" i="33"/>
  <c r="C109" i="33"/>
  <c r="C103" i="33"/>
  <c r="C89" i="33"/>
  <c r="F92" i="33" s="1"/>
  <c r="C83" i="33"/>
  <c r="F86" i="33" s="1"/>
  <c r="C77" i="33"/>
  <c r="C71" i="33"/>
  <c r="C57" i="33"/>
  <c r="C51" i="33"/>
  <c r="C45" i="33"/>
  <c r="C39" i="33"/>
  <c r="C25" i="33"/>
  <c r="C19" i="33"/>
  <c r="C13" i="33"/>
  <c r="C7" i="33"/>
  <c r="F10" i="33" s="1"/>
  <c r="A98" i="33"/>
  <c r="A66" i="33"/>
  <c r="A33" i="33"/>
  <c r="A2" i="33"/>
  <c r="I99" i="33"/>
  <c r="I67" i="33"/>
  <c r="I35" i="33"/>
  <c r="I3" i="33"/>
  <c r="A34" i="33"/>
  <c r="D39" i="33" l="1"/>
  <c r="D13" i="33" l="1"/>
  <c r="G57" i="33"/>
  <c r="G51" i="33"/>
  <c r="G45" i="33"/>
  <c r="G39" i="33"/>
  <c r="D57" i="33"/>
  <c r="D51" i="33"/>
  <c r="D45" i="33"/>
  <c r="N41" i="50" l="1"/>
  <c r="Y8" i="50"/>
  <c r="Y36" i="50"/>
  <c r="I13" i="50"/>
  <c r="AK41" i="50"/>
  <c r="I41" i="50"/>
  <c r="AM46" i="44"/>
  <c r="T22" i="50"/>
  <c r="X38" i="50"/>
  <c r="AJ43" i="50"/>
  <c r="M43" i="50"/>
  <c r="AP48" i="50"/>
  <c r="AD48" i="50"/>
  <c r="S47" i="50"/>
  <c r="G47" i="50"/>
  <c r="D21" i="50"/>
  <c r="J44" i="50"/>
  <c r="D48" i="50"/>
  <c r="AQ22" i="50"/>
  <c r="U38" i="50"/>
  <c r="AG43" i="50"/>
  <c r="AA47" i="50"/>
  <c r="D47" i="50"/>
  <c r="AG42" i="50"/>
  <c r="P46" i="50"/>
  <c r="J41" i="50"/>
  <c r="G49" i="50"/>
  <c r="Y12" i="50"/>
  <c r="S21" i="50"/>
  <c r="X37" i="50"/>
  <c r="AJ42" i="50"/>
  <c r="M42" i="50"/>
  <c r="AP47" i="50"/>
  <c r="AD47" i="50"/>
  <c r="S46" i="50"/>
  <c r="G46" i="50"/>
  <c r="U39" i="50"/>
  <c r="P48" i="50"/>
  <c r="AM48" i="50"/>
  <c r="D18" i="50"/>
  <c r="AG41" i="50"/>
  <c r="S49" i="50"/>
  <c r="T12" i="50"/>
  <c r="G18" i="50"/>
  <c r="X36" i="50"/>
  <c r="AJ41" i="50"/>
  <c r="M41" i="50"/>
  <c r="AP46" i="50"/>
  <c r="AD46" i="50"/>
  <c r="P49" i="50"/>
  <c r="D49" i="50"/>
  <c r="AK17" i="50"/>
  <c r="AM49" i="50"/>
  <c r="D20" i="50"/>
  <c r="J43" i="50"/>
  <c r="D19" i="50"/>
  <c r="J42" i="50"/>
  <c r="AA46" i="50"/>
  <c r="O22" i="50"/>
  <c r="X39" i="50"/>
  <c r="AJ44" i="50"/>
  <c r="M44" i="50"/>
  <c r="AP49" i="50"/>
  <c r="AD49" i="50"/>
  <c r="S48" i="50"/>
  <c r="G48" i="50"/>
  <c r="AG44" i="50"/>
  <c r="AA48" i="50"/>
  <c r="P47" i="50"/>
  <c r="AD21" i="50"/>
  <c r="U37" i="50"/>
  <c r="AM47" i="50"/>
  <c r="D46" i="50"/>
  <c r="AA18" i="50"/>
  <c r="U36" i="50"/>
  <c r="AM46" i="50"/>
  <c r="Z50" i="50"/>
  <c r="AK13" i="50"/>
  <c r="AJ43" i="44"/>
  <c r="N17" i="50"/>
  <c r="H22" i="50"/>
  <c r="AQ50" i="50"/>
  <c r="AF45" i="44"/>
  <c r="AK45" i="50"/>
  <c r="AG42" i="44"/>
  <c r="N45" i="50"/>
  <c r="AJ42" i="44"/>
  <c r="I17" i="50"/>
  <c r="C22" i="50"/>
  <c r="AL50" i="50"/>
  <c r="T40" i="50"/>
  <c r="AG44" i="44"/>
  <c r="AE22" i="50"/>
  <c r="O50" i="50"/>
  <c r="AG43" i="44"/>
  <c r="Z22" i="50"/>
  <c r="C50" i="50"/>
  <c r="H50" i="50"/>
  <c r="I45" i="50"/>
  <c r="AJ41" i="44"/>
  <c r="Y40" i="50"/>
  <c r="AE50" i="50"/>
  <c r="AL22" i="50"/>
  <c r="AF45" i="50"/>
  <c r="AJ44" i="44"/>
  <c r="AG41" i="44"/>
  <c r="AF17" i="50"/>
  <c r="T50" i="50"/>
  <c r="AM21" i="50"/>
  <c r="AM20" i="50"/>
  <c r="AM19" i="50"/>
  <c r="AM18" i="50"/>
  <c r="AG15" i="50"/>
  <c r="AG13" i="50"/>
  <c r="U10" i="50"/>
  <c r="M13" i="50"/>
  <c r="J15" i="50"/>
  <c r="J13" i="50"/>
  <c r="S20" i="50"/>
  <c r="S18" i="50"/>
  <c r="AJ14" i="50"/>
  <c r="X8" i="50"/>
  <c r="P21" i="50"/>
  <c r="P19" i="50"/>
  <c r="M16" i="50"/>
  <c r="J14" i="50"/>
  <c r="AD20" i="50"/>
  <c r="AD19" i="50"/>
  <c r="AD18" i="50"/>
  <c r="M15" i="50"/>
  <c r="X9" i="50"/>
  <c r="U9" i="50"/>
  <c r="AA49" i="50"/>
  <c r="S19" i="50"/>
  <c r="AJ16" i="50"/>
  <c r="AG16" i="50"/>
  <c r="G21" i="50"/>
  <c r="X11" i="50"/>
  <c r="AA21" i="50"/>
  <c r="AA20" i="50"/>
  <c r="AA19" i="50"/>
  <c r="P20" i="50"/>
  <c r="AG14" i="50"/>
  <c r="G20" i="50"/>
  <c r="M14" i="50"/>
  <c r="J16" i="50"/>
  <c r="P18" i="50"/>
  <c r="U8" i="50"/>
  <c r="G19" i="50"/>
  <c r="U11" i="50"/>
  <c r="AP21" i="50"/>
  <c r="AP20" i="50"/>
  <c r="AP19" i="50"/>
  <c r="AP18" i="50"/>
  <c r="AJ15" i="50"/>
  <c r="AJ13" i="50"/>
  <c r="X10" i="50"/>
  <c r="AE46" i="50"/>
  <c r="AF13" i="50"/>
  <c r="N13" i="50"/>
  <c r="O18" i="50"/>
  <c r="D46" i="44"/>
  <c r="U8" i="44"/>
  <c r="P18" i="44"/>
  <c r="J13" i="44"/>
  <c r="J41" i="44"/>
  <c r="G13" i="33"/>
  <c r="D19" i="33"/>
  <c r="C18" i="50"/>
  <c r="T46" i="50" l="1"/>
  <c r="AE18" i="50"/>
  <c r="AE17" i="50" s="1"/>
  <c r="O46" i="50"/>
  <c r="O45" i="50" s="1"/>
  <c r="Z46" i="50"/>
  <c r="Z45" i="50" s="1"/>
  <c r="AL46" i="50"/>
  <c r="AL45" i="50" s="1"/>
  <c r="H18" i="50"/>
  <c r="H17" i="50" s="1"/>
  <c r="Z18" i="50"/>
  <c r="Z17" i="50" s="1"/>
  <c r="AL18" i="50"/>
  <c r="AL17" i="50" s="1"/>
  <c r="AQ18" i="50"/>
  <c r="AQ17" i="50" s="1"/>
  <c r="AQ46" i="50"/>
  <c r="AQ45" i="50" s="1"/>
  <c r="H46" i="50"/>
  <c r="H45" i="50" s="1"/>
  <c r="K45" i="50"/>
  <c r="G7" i="33"/>
  <c r="G19" i="33"/>
  <c r="D25" i="33"/>
  <c r="D7" i="33"/>
  <c r="G25" i="33"/>
  <c r="T36" i="50"/>
  <c r="L35" i="50" s="1"/>
  <c r="C46" i="50"/>
  <c r="C45" i="50" s="1"/>
  <c r="Z46" i="44"/>
  <c r="T8" i="50"/>
  <c r="L7" i="50" s="1"/>
  <c r="T18" i="50"/>
  <c r="T17" i="50" s="1"/>
  <c r="AF41" i="50"/>
  <c r="AC40" i="50" s="1"/>
  <c r="AN40" i="50"/>
  <c r="Q40" i="50"/>
  <c r="AN12" i="50"/>
  <c r="T45" i="50"/>
  <c r="F40" i="50"/>
  <c r="AH35" i="50"/>
  <c r="AE45" i="50"/>
  <c r="F12" i="50"/>
  <c r="AH7" i="50"/>
  <c r="C17" i="50"/>
  <c r="AC12" i="50"/>
  <c r="O17" i="50"/>
  <c r="Q12" i="50"/>
  <c r="AB50" i="50" l="1"/>
  <c r="V40" i="50"/>
  <c r="V12" i="50"/>
  <c r="E50" i="50"/>
  <c r="K17" i="50"/>
  <c r="AB22" i="50"/>
  <c r="AN22" i="50"/>
  <c r="AH17" i="50"/>
  <c r="AH45" i="50"/>
  <c r="Q22" i="50"/>
  <c r="AN50" i="50"/>
  <c r="E22" i="50"/>
  <c r="R32" i="50" l="1"/>
  <c r="R32" i="44"/>
  <c r="R4" i="50"/>
  <c r="R4" i="44"/>
  <c r="G71" i="33" l="1"/>
  <c r="G77" i="33"/>
  <c r="D71" i="33"/>
  <c r="G83" i="33"/>
  <c r="D77" i="33"/>
  <c r="D83" i="33"/>
  <c r="D121" i="33"/>
  <c r="D89" i="33"/>
  <c r="G89" i="33"/>
  <c r="D103" i="33" l="1"/>
  <c r="G103" i="33"/>
  <c r="G121" i="33"/>
  <c r="V86" i="33" l="1"/>
  <c r="P86" i="33"/>
  <c r="M86" i="33"/>
  <c r="V83" i="33"/>
  <c r="S83" i="33"/>
  <c r="P83" i="33"/>
  <c r="M83" i="33"/>
  <c r="J83" i="33"/>
  <c r="V80" i="33"/>
  <c r="P80" i="33"/>
  <c r="M80" i="33"/>
  <c r="V77" i="33"/>
  <c r="S77" i="33"/>
  <c r="P77" i="33"/>
  <c r="M77" i="33"/>
  <c r="J77" i="33"/>
  <c r="V54" i="33"/>
  <c r="P54" i="33"/>
  <c r="M54" i="33"/>
  <c r="V51" i="33"/>
  <c r="S51" i="33"/>
  <c r="P51" i="33"/>
  <c r="M51" i="33"/>
  <c r="J51" i="33"/>
  <c r="V48" i="33"/>
  <c r="P48" i="33"/>
  <c r="M48" i="33"/>
  <c r="V45" i="33"/>
  <c r="S45" i="33"/>
  <c r="P45" i="33"/>
  <c r="M45" i="33"/>
  <c r="J45" i="33"/>
  <c r="F48" i="33"/>
  <c r="M128" i="33"/>
  <c r="V124" i="33"/>
  <c r="P124" i="33"/>
  <c r="M124" i="33"/>
  <c r="V121" i="33"/>
  <c r="S121" i="33"/>
  <c r="P121" i="33"/>
  <c r="M121" i="33"/>
  <c r="J121" i="33"/>
  <c r="G120" i="33"/>
  <c r="E120" i="33"/>
  <c r="G119" i="33"/>
  <c r="E119" i="33"/>
  <c r="G118" i="33"/>
  <c r="F118" i="33"/>
  <c r="E118" i="33"/>
  <c r="G117" i="33"/>
  <c r="E117" i="33"/>
  <c r="G114" i="33"/>
  <c r="G113" i="33"/>
  <c r="E113" i="33"/>
  <c r="G112" i="33"/>
  <c r="E112" i="33"/>
  <c r="G111" i="33"/>
  <c r="E111" i="33"/>
  <c r="F112" i="33"/>
  <c r="V106" i="33"/>
  <c r="P106" i="33"/>
  <c r="M106" i="33"/>
  <c r="V103" i="33"/>
  <c r="S103" i="33"/>
  <c r="P103" i="33"/>
  <c r="M103" i="33"/>
  <c r="J103" i="33"/>
  <c r="F106" i="33"/>
  <c r="V92" i="33" l="1"/>
  <c r="P92" i="33"/>
  <c r="M92" i="33"/>
  <c r="V89" i="33"/>
  <c r="S89" i="33"/>
  <c r="P89" i="33"/>
  <c r="M89" i="33"/>
  <c r="J89" i="33"/>
  <c r="V74" i="33"/>
  <c r="P74" i="33"/>
  <c r="M74" i="33"/>
  <c r="V71" i="33"/>
  <c r="S71" i="33"/>
  <c r="P71" i="33"/>
  <c r="M71" i="33"/>
  <c r="J71" i="33"/>
  <c r="V60" i="33"/>
  <c r="P60" i="33"/>
  <c r="M60" i="33"/>
  <c r="V57" i="33"/>
  <c r="S57" i="33"/>
  <c r="P57" i="33"/>
  <c r="M57" i="33"/>
  <c r="J57" i="33"/>
  <c r="V42" i="33"/>
  <c r="P42" i="33"/>
  <c r="M42" i="33"/>
  <c r="V39" i="33"/>
  <c r="S39" i="33"/>
  <c r="P39" i="33"/>
  <c r="M39" i="33"/>
  <c r="J39" i="33"/>
  <c r="V28" i="33"/>
  <c r="V25" i="33"/>
  <c r="V22" i="33"/>
  <c r="V19" i="33"/>
  <c r="V16" i="33"/>
  <c r="V13" i="33"/>
  <c r="V10" i="33"/>
  <c r="V7" i="33"/>
  <c r="M28" i="33"/>
  <c r="M25" i="33"/>
  <c r="M22" i="33"/>
  <c r="M19" i="33"/>
  <c r="M16" i="33"/>
  <c r="M13" i="33"/>
  <c r="M10" i="33"/>
  <c r="M7" i="33"/>
  <c r="P28" i="33"/>
  <c r="P25" i="33"/>
  <c r="P22" i="33"/>
  <c r="P19" i="33"/>
  <c r="P16" i="33"/>
  <c r="P13" i="33"/>
  <c r="P10" i="33"/>
  <c r="P7" i="33"/>
  <c r="J7" i="33"/>
  <c r="S7" i="33"/>
  <c r="S25" i="33"/>
  <c r="S19" i="33"/>
  <c r="S13" i="33"/>
  <c r="J25" i="33"/>
  <c r="J19" i="33"/>
  <c r="J13" i="33"/>
  <c r="F28" i="33"/>
  <c r="M96" i="33"/>
  <c r="F80" i="33"/>
  <c r="F74" i="33"/>
  <c r="F60" i="33"/>
  <c r="F54" i="33"/>
  <c r="F42" i="33"/>
  <c r="F22" i="33"/>
  <c r="F16" i="33"/>
  <c r="G18" i="44" l="1"/>
  <c r="G21" i="44"/>
  <c r="AA18" i="44"/>
  <c r="P20" i="44"/>
  <c r="S20" i="44"/>
  <c r="AA20" i="44"/>
  <c r="AD20" i="44"/>
  <c r="G20" i="44"/>
  <c r="AA21" i="44"/>
  <c r="S18" i="44"/>
  <c r="AQ22" i="44"/>
  <c r="AG15" i="44"/>
  <c r="C22" i="44"/>
  <c r="T18" i="44"/>
  <c r="G19" i="44"/>
  <c r="Z18" i="44"/>
  <c r="M15" i="44"/>
  <c r="S19" i="44"/>
  <c r="AP21" i="44"/>
  <c r="AJ15" i="44"/>
  <c r="J16" i="44"/>
  <c r="AG13" i="44"/>
  <c r="AJ13" i="44"/>
  <c r="I17" i="44"/>
  <c r="AP18" i="44"/>
  <c r="H18" i="44"/>
  <c r="X10" i="44"/>
  <c r="X11" i="44"/>
  <c r="X36" i="44"/>
  <c r="N41" i="44"/>
  <c r="AK45" i="44"/>
  <c r="AP46" i="44"/>
  <c r="AM47" i="44"/>
  <c r="AM49" i="44"/>
  <c r="AF41" i="44"/>
  <c r="AP49" i="44"/>
  <c r="C46" i="44"/>
  <c r="D48" i="44"/>
  <c r="AL50" i="44"/>
  <c r="X8" i="44"/>
  <c r="D49" i="44"/>
  <c r="G46" i="44"/>
  <c r="U11" i="44"/>
  <c r="T8" i="44"/>
  <c r="X37" i="44"/>
  <c r="G48" i="44"/>
  <c r="P47" i="44"/>
  <c r="U10" i="44"/>
  <c r="U36" i="44"/>
  <c r="U38" i="44"/>
  <c r="U9" i="44"/>
  <c r="X38" i="44"/>
  <c r="I41" i="44"/>
  <c r="J42" i="44"/>
  <c r="J44" i="44"/>
  <c r="S47" i="44"/>
  <c r="S48" i="44"/>
  <c r="S49" i="44"/>
  <c r="O50" i="44"/>
  <c r="U37" i="44"/>
  <c r="M43" i="44"/>
  <c r="C50" i="44"/>
  <c r="AD46" i="44"/>
  <c r="P49" i="44"/>
  <c r="H50" i="44"/>
  <c r="Y12" i="44"/>
  <c r="U39" i="44"/>
  <c r="M42" i="44"/>
  <c r="M44" i="44"/>
  <c r="O46" i="44"/>
  <c r="AL46" i="44"/>
  <c r="AA47" i="44"/>
  <c r="AA48" i="44"/>
  <c r="AA49" i="44"/>
  <c r="AP48" i="44"/>
  <c r="AA46" i="44"/>
  <c r="P48" i="44"/>
  <c r="AQ50" i="44"/>
  <c r="T12" i="44"/>
  <c r="T36" i="44"/>
  <c r="X39" i="44"/>
  <c r="M41" i="44"/>
  <c r="P46" i="44"/>
  <c r="AD47" i="44"/>
  <c r="AD48" i="44"/>
  <c r="AD49" i="44"/>
  <c r="T50" i="44"/>
  <c r="S46" i="44"/>
  <c r="AM48" i="44"/>
  <c r="Z50" i="44"/>
  <c r="X9" i="44"/>
  <c r="Y8" i="44"/>
  <c r="Y36" i="44"/>
  <c r="T40" i="44"/>
  <c r="J43" i="44"/>
  <c r="AP47" i="44"/>
  <c r="I45" i="44"/>
  <c r="D47" i="44"/>
  <c r="AE50" i="44"/>
  <c r="Y40" i="44"/>
  <c r="N45" i="44"/>
  <c r="G47" i="44"/>
  <c r="G49" i="44"/>
  <c r="AK41" i="44"/>
  <c r="Z22" i="44"/>
  <c r="P21" i="44"/>
  <c r="AM19" i="44"/>
  <c r="AL18" i="44"/>
  <c r="O18" i="44"/>
  <c r="AJ16" i="44"/>
  <c r="AJ14" i="44"/>
  <c r="N13" i="44"/>
  <c r="D20" i="44"/>
  <c r="T22" i="44"/>
  <c r="AP20" i="44"/>
  <c r="AD19" i="44"/>
  <c r="AE18" i="44"/>
  <c r="AK17" i="44"/>
  <c r="AG16" i="44"/>
  <c r="AG14" i="44"/>
  <c r="M13" i="44"/>
  <c r="D19" i="44"/>
  <c r="C18" i="44"/>
  <c r="AL22" i="44"/>
  <c r="O22" i="44"/>
  <c r="AM20" i="44"/>
  <c r="AA19" i="44"/>
  <c r="AD18" i="44"/>
  <c r="AF17" i="44"/>
  <c r="M16" i="44"/>
  <c r="M14" i="44"/>
  <c r="H22" i="44"/>
  <c r="D18" i="44"/>
  <c r="AE22" i="44"/>
  <c r="S21" i="44"/>
  <c r="AP19" i="44"/>
  <c r="AM18" i="44"/>
  <c r="J15" i="44"/>
  <c r="AF13" i="44"/>
  <c r="D21" i="44"/>
  <c r="AK13" i="44"/>
  <c r="N17" i="44"/>
  <c r="AD21" i="44"/>
  <c r="J14" i="44"/>
  <c r="P19" i="44"/>
  <c r="AM21" i="44"/>
  <c r="T46" i="44" l="1"/>
  <c r="Q50" i="44" s="1"/>
  <c r="AE46" i="44"/>
  <c r="I13" i="44"/>
  <c r="K17" i="44" s="1"/>
  <c r="AB22" i="44"/>
  <c r="Q22" i="44"/>
  <c r="AQ46" i="44"/>
  <c r="AN50" i="44" s="1"/>
  <c r="H46" i="44"/>
  <c r="E50" i="44" s="1"/>
  <c r="AQ18" i="44"/>
  <c r="AN22" i="44" s="1"/>
  <c r="AH17" i="44"/>
  <c r="E22" i="44"/>
  <c r="K45" i="44"/>
  <c r="V12" i="44"/>
  <c r="V40" i="44"/>
  <c r="AH45" i="44"/>
  <c r="AB50" i="44" l="1"/>
  <c r="Q50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9" authorId="0" shapeId="0" xr:uid="{5BDB9E27-C5D7-694E-BCDA-7976B8C04C60}">
      <text>
        <r>
          <rPr>
            <b/>
            <sz val="10"/>
            <color rgb="FF000000"/>
            <rFont val="Yu Gothic UI"/>
            <family val="3"/>
            <charset val="128"/>
          </rPr>
          <t>氏名を選択ください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sz val="10"/>
            <color rgb="FF000000"/>
            <rFont val="Yu Gothic UI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<sst xmlns="http://schemas.openxmlformats.org/spreadsheetml/2006/main" count="704" uniqueCount="228">
  <si>
    <t>時間</t>
    <rPh sb="0" eb="2">
      <t>ジカン</t>
    </rPh>
    <phoneticPr fontId="5"/>
  </si>
  <si>
    <t>チーム名</t>
    <rPh sb="3" eb="4">
      <t>メイ</t>
    </rPh>
    <phoneticPr fontId="5"/>
  </si>
  <si>
    <t>試合番号</t>
    <rPh sb="0" eb="2">
      <t>シアイ</t>
    </rPh>
    <rPh sb="2" eb="4">
      <t>バンゴウ</t>
    </rPh>
    <phoneticPr fontId="5"/>
  </si>
  <si>
    <t>－</t>
    <phoneticPr fontId="5"/>
  </si>
  <si>
    <t>シャツ</t>
  </si>
  <si>
    <t>ＧＫ</t>
  </si>
  <si>
    <t>公益社団法人　日本ホッケー協会</t>
  </si>
  <si>
    <t>種別</t>
    <rPh sb="0" eb="2">
      <t>シュベツ</t>
    </rPh>
    <phoneticPr fontId="5"/>
  </si>
  <si>
    <t>ソックス</t>
  </si>
  <si>
    <t>ジャッジ</t>
  </si>
  <si>
    <t>2w</t>
    <phoneticPr fontId="5"/>
  </si>
  <si>
    <t>3w</t>
    <phoneticPr fontId="5"/>
  </si>
  <si>
    <t>4w</t>
    <phoneticPr fontId="5"/>
  </si>
  <si>
    <t>5w</t>
    <phoneticPr fontId="5"/>
  </si>
  <si>
    <t>6w</t>
    <phoneticPr fontId="5"/>
  </si>
  <si>
    <t>1w</t>
    <phoneticPr fontId="5"/>
  </si>
  <si>
    <t>7w</t>
    <phoneticPr fontId="5"/>
  </si>
  <si>
    <t>8w</t>
    <phoneticPr fontId="5"/>
  </si>
  <si>
    <t>ＴＯ／ジャッジ／アンパイア／アポイントメントシート</t>
    <phoneticPr fontId="5"/>
  </si>
  <si>
    <t>公益社団法人　日本ホッケー協会</t>
    <phoneticPr fontId="5"/>
  </si>
  <si>
    <t>試合
No.</t>
    <rPh sb="0" eb="2">
      <t>シアイ</t>
    </rPh>
    <phoneticPr fontId="5"/>
  </si>
  <si>
    <t>テクニカル
オフィサー</t>
    <phoneticPr fontId="5"/>
  </si>
  <si>
    <t>アンパイア</t>
    <phoneticPr fontId="5"/>
  </si>
  <si>
    <t>リザーブ 
アンパイア</t>
    <phoneticPr fontId="5"/>
  </si>
  <si>
    <t>サジェスション
アンパイア</t>
    <phoneticPr fontId="5"/>
  </si>
  <si>
    <t>－</t>
    <phoneticPr fontId="5"/>
  </si>
  <si>
    <t>テクニカル
オフィサー</t>
    <phoneticPr fontId="5"/>
  </si>
  <si>
    <t>アンパイア</t>
    <phoneticPr fontId="5"/>
  </si>
  <si>
    <t>リザーブ 
アンパイア</t>
    <phoneticPr fontId="5"/>
  </si>
  <si>
    <t>サジェスション
アンパイア</t>
    <phoneticPr fontId="5"/>
  </si>
  <si>
    <t/>
  </si>
  <si>
    <t>パンツ</t>
    <phoneticPr fontId="5"/>
  </si>
  <si>
    <t>SO</t>
    <phoneticPr fontId="5"/>
  </si>
  <si>
    <t>1Q</t>
  </si>
  <si>
    <t>2Q</t>
  </si>
  <si>
    <t>3Q</t>
  </si>
  <si>
    <t>4Q</t>
  </si>
  <si>
    <t>S O</t>
    <phoneticPr fontId="5"/>
  </si>
  <si>
    <t>公　式　試　合　記　録</t>
    <rPh sb="0" eb="1">
      <t>コウ</t>
    </rPh>
    <rPh sb="2" eb="3">
      <t>シキ</t>
    </rPh>
    <rPh sb="4" eb="5">
      <t>タメシ</t>
    </rPh>
    <rPh sb="6" eb="7">
      <t>ゴウ</t>
    </rPh>
    <rPh sb="8" eb="9">
      <t>キ</t>
    </rPh>
    <rPh sb="10" eb="11">
      <t>ロク</t>
    </rPh>
    <phoneticPr fontId="15"/>
  </si>
  <si>
    <t>背番号</t>
    <rPh sb="0" eb="3">
      <t>セバンゴウ</t>
    </rPh>
    <phoneticPr fontId="15"/>
  </si>
  <si>
    <t>氏　　　名　(GK/C)</t>
    <phoneticPr fontId="15"/>
  </si>
  <si>
    <t xml:space="preserve"> アンパイア</t>
    <phoneticPr fontId="5"/>
  </si>
  <si>
    <t xml:space="preserve"> スコアリング ジャッジ</t>
    <phoneticPr fontId="16"/>
  </si>
  <si>
    <t xml:space="preserve"> タイミング ジャッジ</t>
    <phoneticPr fontId="15"/>
  </si>
  <si>
    <t xml:space="preserve"> Ｔ　　Ｏ</t>
    <phoneticPr fontId="15"/>
  </si>
  <si>
    <t xml:space="preserve"> リザーブ アンパイア</t>
    <phoneticPr fontId="5"/>
  </si>
  <si>
    <t>時間</t>
    <rPh sb="0" eb="2">
      <t>ジカン</t>
    </rPh>
    <phoneticPr fontId="15"/>
  </si>
  <si>
    <t>№</t>
    <phoneticPr fontId="15"/>
  </si>
  <si>
    <t>種類</t>
    <rPh sb="0" eb="1">
      <t>シュ</t>
    </rPh>
    <rPh sb="1" eb="2">
      <t>ルイ</t>
    </rPh>
    <phoneticPr fontId="15"/>
  </si>
  <si>
    <t>特記事項：</t>
    <rPh sb="0" eb="4">
      <t>トッキ</t>
    </rPh>
    <phoneticPr fontId="15"/>
  </si>
  <si>
    <t xml:space="preserve"> 監　　督</t>
    <phoneticPr fontId="5"/>
  </si>
  <si>
    <t>スコート</t>
    <phoneticPr fontId="5"/>
  </si>
  <si>
    <t>4Q</t>
    <phoneticPr fontId="16"/>
  </si>
  <si>
    <t>3Q</t>
    <phoneticPr fontId="16"/>
  </si>
  <si>
    <t>2Q</t>
    <phoneticPr fontId="16"/>
  </si>
  <si>
    <t>1Q</t>
    <phoneticPr fontId="16"/>
  </si>
  <si>
    <t>TD：</t>
    <phoneticPr fontId="5"/>
  </si>
  <si>
    <t>大井会場</t>
    <rPh sb="0" eb="4">
      <t>オオイカイジ</t>
    </rPh>
    <phoneticPr fontId="5"/>
  </si>
  <si>
    <t>大井競技役員</t>
    <rPh sb="0" eb="2">
      <t>オオイ</t>
    </rPh>
    <rPh sb="2" eb="6">
      <t>キョウ</t>
    </rPh>
    <phoneticPr fontId="5"/>
  </si>
  <si>
    <t>たかの　てい</t>
    <phoneticPr fontId="5"/>
  </si>
  <si>
    <t>ほりえ　のりゆき</t>
    <phoneticPr fontId="5"/>
  </si>
  <si>
    <t>きのした　ひでき</t>
    <phoneticPr fontId="5"/>
  </si>
  <si>
    <t>せんの　まさと</t>
    <phoneticPr fontId="5"/>
  </si>
  <si>
    <t>さたけ　ゆかり</t>
    <phoneticPr fontId="5"/>
  </si>
  <si>
    <t>ふじはら　まゆみ</t>
    <phoneticPr fontId="5"/>
  </si>
  <si>
    <t>わがつま　じゅんこ</t>
    <phoneticPr fontId="5"/>
  </si>
  <si>
    <t>そうま　ちえこ</t>
    <phoneticPr fontId="5"/>
  </si>
  <si>
    <t>おおわだ　こういち</t>
    <phoneticPr fontId="5"/>
  </si>
  <si>
    <t>すやま　ゆき</t>
    <phoneticPr fontId="5"/>
  </si>
  <si>
    <t>ジャッジ</t>
    <phoneticPr fontId="5"/>
  </si>
  <si>
    <t>CCRS</t>
    <phoneticPr fontId="16"/>
  </si>
  <si>
    <t>C1</t>
    <phoneticPr fontId="16"/>
  </si>
  <si>
    <t>レッド</t>
  </si>
  <si>
    <t>グレー</t>
  </si>
  <si>
    <t>C2</t>
    <phoneticPr fontId="16"/>
  </si>
  <si>
    <t>ブラック</t>
  </si>
  <si>
    <t>オレンジ</t>
  </si>
  <si>
    <t>SONY</t>
    <phoneticPr fontId="16"/>
  </si>
  <si>
    <t>S1</t>
    <phoneticPr fontId="16"/>
  </si>
  <si>
    <t>ピンク</t>
  </si>
  <si>
    <t>ゴールド</t>
  </si>
  <si>
    <t>S2</t>
    <phoneticPr fontId="16"/>
  </si>
  <si>
    <t>ネイビー</t>
  </si>
  <si>
    <t>ホワイト</t>
  </si>
  <si>
    <t>GSK</t>
    <phoneticPr fontId="16"/>
  </si>
  <si>
    <t>G1</t>
    <phoneticPr fontId="16"/>
  </si>
  <si>
    <t>ライトブルー</t>
  </si>
  <si>
    <t>G2</t>
    <phoneticPr fontId="16"/>
  </si>
  <si>
    <t>イエローグリーン</t>
  </si>
  <si>
    <t>南都</t>
    <rPh sb="0" eb="2">
      <t xml:space="preserve">ナント </t>
    </rPh>
    <phoneticPr fontId="16"/>
  </si>
  <si>
    <t>N1</t>
    <phoneticPr fontId="16"/>
  </si>
  <si>
    <t>エンジ</t>
  </si>
  <si>
    <t>N2</t>
    <phoneticPr fontId="16"/>
  </si>
  <si>
    <t>イエロー</t>
  </si>
  <si>
    <t>C1</t>
  </si>
  <si>
    <t>F1</t>
  </si>
  <si>
    <t>N1</t>
  </si>
  <si>
    <t>開始時間</t>
    <rPh sb="0" eb="2">
      <t>カイセィ</t>
    </rPh>
    <rPh sb="2" eb="4">
      <t>ジカン</t>
    </rPh>
    <phoneticPr fontId="5"/>
  </si>
  <si>
    <t>試 合 会 場</t>
    <rPh sb="0" eb="3">
      <t>シアイ</t>
    </rPh>
    <rPh sb="4" eb="7">
      <t>カイジョ</t>
    </rPh>
    <phoneticPr fontId="5"/>
  </si>
  <si>
    <t>コーチ</t>
    <phoneticPr fontId="5"/>
  </si>
  <si>
    <t>チーム</t>
    <phoneticPr fontId="16"/>
  </si>
  <si>
    <t>得点</t>
    <rPh sb="0" eb="2">
      <t>トクテn</t>
    </rPh>
    <phoneticPr fontId="16"/>
  </si>
  <si>
    <t>Ｇ</t>
    <phoneticPr fontId="15"/>
  </si>
  <si>
    <t>Ｙ</t>
    <phoneticPr fontId="15"/>
  </si>
  <si>
    <t>Ｒ</t>
    <phoneticPr fontId="15"/>
  </si>
  <si>
    <t>−</t>
  </si>
  <si>
    <t>−</t>
    <phoneticPr fontId="5"/>
  </si>
  <si>
    <t>2022年11月18日（金）【2日目】</t>
    <rPh sb="12" eb="13">
      <t>キn</t>
    </rPh>
    <phoneticPr fontId="5"/>
  </si>
  <si>
    <t xml:space="preserve">2022年11月17日（木）【1日目】
</t>
    <rPh sb="12" eb="13">
      <t>モク</t>
    </rPh>
    <phoneticPr fontId="5"/>
  </si>
  <si>
    <t>2022年11月19日（土）【3日日】</t>
    <rPh sb="12" eb="13">
      <t>ツティ</t>
    </rPh>
    <rPh sb="17" eb="18">
      <t>サイシュウ</t>
    </rPh>
    <phoneticPr fontId="5"/>
  </si>
  <si>
    <t>2022年11月20日（日）【最終日】</t>
    <rPh sb="15" eb="18">
      <t>サイシュウ</t>
    </rPh>
    <phoneticPr fontId="5"/>
  </si>
  <si>
    <t>西澤　英一郎</t>
    <rPh sb="0" eb="2">
      <t>ニシザワ</t>
    </rPh>
    <rPh sb="3" eb="6">
      <t>エイイティ</t>
    </rPh>
    <phoneticPr fontId="3"/>
  </si>
  <si>
    <t>１</t>
    <phoneticPr fontId="5"/>
  </si>
  <si>
    <t>２</t>
    <phoneticPr fontId="5"/>
  </si>
  <si>
    <t>３</t>
    <phoneticPr fontId="5"/>
  </si>
  <si>
    <t>４</t>
    <phoneticPr fontId="5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</si>
  <si>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</si>
  <si>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</si>
  <si>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</si>
  <si>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</si>
  <si>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</si>
  <si>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</si>
  <si>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</si>
  <si>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</si>
  <si>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</si>
  <si>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</si>
  <si>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【女　子】　</t>
    <rPh sb="1" eb="2">
      <t>ジョセィ</t>
    </rPh>
    <phoneticPr fontId="5"/>
  </si>
  <si>
    <t>【男　子】　</t>
    <rPh sb="1" eb="2">
      <t>オトコ</t>
    </rPh>
    <phoneticPr fontId="5"/>
  </si>
  <si>
    <t>結果</t>
    <rPh sb="0" eb="2">
      <t>ケッカ</t>
    </rPh>
    <phoneticPr fontId="5"/>
  </si>
  <si>
    <t>計</t>
    <rPh sb="0" eb="1">
      <t xml:space="preserve">ケイ </t>
    </rPh>
    <phoneticPr fontId="5"/>
  </si>
  <si>
    <t>3  Q</t>
    <phoneticPr fontId="5"/>
  </si>
  <si>
    <t>4  Q</t>
    <phoneticPr fontId="5"/>
  </si>
  <si>
    <r>
      <rPr>
        <sz val="9"/>
        <rFont val="游明朝 Regular"/>
        <charset val="128"/>
      </rPr>
      <t>公益社団法人</t>
    </r>
    <r>
      <rPr>
        <sz val="10"/>
        <rFont val="游明朝 Regular"/>
        <charset val="128"/>
      </rPr>
      <t xml:space="preserve">
日本ホッケー協会</t>
    </r>
    <rPh sb="0" eb="2">
      <t>コウエキ</t>
    </rPh>
    <rPh sb="2" eb="4">
      <t>シャダン</t>
    </rPh>
    <rPh sb="4" eb="6">
      <t>ホウジン</t>
    </rPh>
    <phoneticPr fontId="16"/>
  </si>
  <si>
    <t>LIEBE</t>
    <phoneticPr fontId="5"/>
  </si>
  <si>
    <t>女子</t>
    <rPh sb="0" eb="2">
      <t>ジョセィ</t>
    </rPh>
    <phoneticPr fontId="5"/>
  </si>
  <si>
    <t>男子</t>
    <rPh sb="0" eb="2">
      <t>ダンセィ</t>
    </rPh>
    <phoneticPr fontId="5"/>
  </si>
  <si>
    <t>中野　典子</t>
    <rPh sb="0" eb="2">
      <t>ナカノ</t>
    </rPh>
    <rPh sb="3" eb="5">
      <t>ノリコ</t>
    </rPh>
    <phoneticPr fontId="57"/>
  </si>
  <si>
    <t>高野　禎</t>
    <rPh sb="0" eb="2">
      <t>タカノ</t>
    </rPh>
    <rPh sb="3" eb="4">
      <t>テイ</t>
    </rPh>
    <phoneticPr fontId="57"/>
  </si>
  <si>
    <t>近藤　聡史</t>
    <rPh sb="0" eb="2">
      <t>コンドウ</t>
    </rPh>
    <rPh sb="3" eb="4">
      <t>サトシ</t>
    </rPh>
    <rPh sb="4" eb="5">
      <t>シ</t>
    </rPh>
    <phoneticPr fontId="5"/>
  </si>
  <si>
    <t>壽山　由樹</t>
    <rPh sb="0" eb="2">
      <t>ジュヤマ</t>
    </rPh>
    <rPh sb="3" eb="5">
      <t>ユキ</t>
    </rPh>
    <phoneticPr fontId="5"/>
  </si>
  <si>
    <t>木下　英貴</t>
    <rPh sb="0" eb="2">
      <t>キノシタ</t>
    </rPh>
    <rPh sb="3" eb="5">
      <t>ヒデタカ</t>
    </rPh>
    <phoneticPr fontId="57"/>
  </si>
  <si>
    <t>成田　健一</t>
    <rPh sb="0" eb="2">
      <t>ナリタ</t>
    </rPh>
    <rPh sb="3" eb="5">
      <t>ケンイチ</t>
    </rPh>
    <phoneticPr fontId="5"/>
  </si>
  <si>
    <t>氏家　健太</t>
    <rPh sb="0" eb="2">
      <t>ウジイエ</t>
    </rPh>
    <rPh sb="3" eb="5">
      <t xml:space="preserve">ケンタ </t>
    </rPh>
    <phoneticPr fontId="5"/>
  </si>
  <si>
    <t>野澤　　達</t>
    <rPh sb="0" eb="2">
      <t>ノザｗア</t>
    </rPh>
    <rPh sb="4" eb="5">
      <t xml:space="preserve">トオル </t>
    </rPh>
    <phoneticPr fontId="5"/>
  </si>
  <si>
    <t>加藤　拓馬</t>
    <rPh sb="0" eb="2">
      <t>カトウ</t>
    </rPh>
    <rPh sb="3" eb="5">
      <t>タクマ</t>
    </rPh>
    <phoneticPr fontId="57"/>
  </si>
  <si>
    <t>小林　哲也</t>
    <rPh sb="0" eb="2">
      <t>コバヤシ</t>
    </rPh>
    <rPh sb="3" eb="5">
      <t>テツヤ</t>
    </rPh>
    <phoneticPr fontId="57"/>
  </si>
  <si>
    <t>小原　直也</t>
    <rPh sb="0" eb="2">
      <t>コハラ</t>
    </rPh>
    <rPh sb="3" eb="5">
      <t>ナオヤ</t>
    </rPh>
    <phoneticPr fontId="57"/>
  </si>
  <si>
    <t>堀江　紀之</t>
    <rPh sb="3" eb="5">
      <t>ノリユキ</t>
    </rPh>
    <phoneticPr fontId="5"/>
  </si>
  <si>
    <t>海外招聘</t>
    <phoneticPr fontId="57"/>
  </si>
  <si>
    <t>相馬　知恵子</t>
    <rPh sb="0" eb="2">
      <t>ソウｍア</t>
    </rPh>
    <rPh sb="3" eb="6">
      <t xml:space="preserve">チエコ </t>
    </rPh>
    <phoneticPr fontId="5"/>
  </si>
  <si>
    <t>山田　恵美</t>
    <rPh sb="0" eb="2">
      <t>ヤｍア</t>
    </rPh>
    <rPh sb="3" eb="5">
      <t xml:space="preserve">エミ </t>
    </rPh>
    <phoneticPr fontId="5"/>
  </si>
  <si>
    <t>我妻　順子</t>
    <rPh sb="0" eb="2">
      <t>ワガツｍア</t>
    </rPh>
    <rPh sb="3" eb="5">
      <t xml:space="preserve">ジュンコ </t>
    </rPh>
    <phoneticPr fontId="5"/>
  </si>
  <si>
    <t>藤原　真由美</t>
    <rPh sb="0" eb="2">
      <t>フジハラ</t>
    </rPh>
    <rPh sb="3" eb="6">
      <t>マユミ</t>
    </rPh>
    <phoneticPr fontId="5"/>
  </si>
  <si>
    <t>稲元　　南</t>
    <rPh sb="0" eb="2">
      <t>イナモｔオ</t>
    </rPh>
    <rPh sb="4" eb="5">
      <t>ミナｍイ</t>
    </rPh>
    <phoneticPr fontId="5"/>
  </si>
  <si>
    <t>佐竹　由加里</t>
    <rPh sb="0" eb="2">
      <t>サタケ</t>
    </rPh>
    <rPh sb="3" eb="6">
      <t>ユカリ</t>
    </rPh>
    <phoneticPr fontId="5"/>
  </si>
  <si>
    <t>堀　詩以奈</t>
    <rPh sb="0" eb="1">
      <t>ホリ</t>
    </rPh>
    <rPh sb="2" eb="3">
      <t>シ</t>
    </rPh>
    <rPh sb="3" eb="4">
      <t>イ</t>
    </rPh>
    <rPh sb="4" eb="5">
      <t>ナ</t>
    </rPh>
    <phoneticPr fontId="5"/>
  </si>
  <si>
    <t>海外招聘</t>
    <rPh sb="0" eb="2">
      <t>カイガイ</t>
    </rPh>
    <rPh sb="2" eb="4">
      <t>ショウヘイ</t>
    </rPh>
    <phoneticPr fontId="57"/>
  </si>
  <si>
    <t>西澤　英一郎</t>
    <rPh sb="0" eb="2">
      <t>ニシザワ</t>
    </rPh>
    <rPh sb="3" eb="6">
      <t>エイイチロウ</t>
    </rPh>
    <phoneticPr fontId="5"/>
  </si>
  <si>
    <t>安枝　和子</t>
    <rPh sb="0" eb="2">
      <t>ヤスエダ</t>
    </rPh>
    <rPh sb="3" eb="5">
      <t>カズコ</t>
    </rPh>
    <phoneticPr fontId="5"/>
  </si>
  <si>
    <t>ＴＤ　：　西澤　英一郎</t>
    <rPh sb="5" eb="7">
      <t>ニシザワ</t>
    </rPh>
    <rPh sb="8" eb="11">
      <t>エイイティ</t>
    </rPh>
    <phoneticPr fontId="5"/>
  </si>
  <si>
    <t>ＴＤ　：　安枝　和子</t>
    <rPh sb="5" eb="7">
      <t>ヤスエ</t>
    </rPh>
    <rPh sb="8" eb="10">
      <t>カズコ</t>
    </rPh>
    <phoneticPr fontId="5"/>
  </si>
  <si>
    <t>にしざわ　えいいちろう</t>
    <phoneticPr fontId="5"/>
  </si>
  <si>
    <t>やすえだ　かずこ</t>
    <phoneticPr fontId="5"/>
  </si>
  <si>
    <t>なかの　のりこ</t>
    <phoneticPr fontId="5"/>
  </si>
  <si>
    <t>なりた　けんいち</t>
    <phoneticPr fontId="5"/>
  </si>
  <si>
    <t>うじいえ　けんた</t>
    <phoneticPr fontId="5"/>
  </si>
  <si>
    <t>のざわ　とおる</t>
    <phoneticPr fontId="5"/>
  </si>
  <si>
    <t>かとう　たくま</t>
    <phoneticPr fontId="5"/>
  </si>
  <si>
    <t>こばやし　てつや</t>
    <phoneticPr fontId="5"/>
  </si>
  <si>
    <t>こはら　なおや</t>
    <phoneticPr fontId="5"/>
  </si>
  <si>
    <t>いなもと　みなみ</t>
    <phoneticPr fontId="5"/>
  </si>
  <si>
    <t>ほり　しいな</t>
    <phoneticPr fontId="5"/>
  </si>
  <si>
    <t>岐阜朝日</t>
    <rPh sb="0" eb="2">
      <t>ギフ</t>
    </rPh>
    <rPh sb="2" eb="4">
      <t>アサ</t>
    </rPh>
    <phoneticPr fontId="16"/>
  </si>
  <si>
    <t>表示灯</t>
    <rPh sb="0" eb="3">
      <t>ヒョウ</t>
    </rPh>
    <phoneticPr fontId="16"/>
  </si>
  <si>
    <t>ALDER</t>
    <phoneticPr fontId="16"/>
  </si>
  <si>
    <t>ブルー</t>
    <phoneticPr fontId="5"/>
  </si>
  <si>
    <t>レッド</t>
    <phoneticPr fontId="5"/>
  </si>
  <si>
    <t>グリーン</t>
    <phoneticPr fontId="5"/>
  </si>
  <si>
    <t>ホワイト</t>
    <phoneticPr fontId="5"/>
  </si>
  <si>
    <t>ネイビー</t>
    <phoneticPr fontId="5"/>
  </si>
  <si>
    <t>ブラック</t>
    <phoneticPr fontId="5"/>
  </si>
  <si>
    <t>イエロー</t>
    <phoneticPr fontId="5"/>
  </si>
  <si>
    <t>ピンク</t>
    <phoneticPr fontId="5"/>
  </si>
  <si>
    <t>グレー</t>
    <phoneticPr fontId="5"/>
  </si>
  <si>
    <t>スカイブルー</t>
    <phoneticPr fontId="5"/>
  </si>
  <si>
    <t>L1</t>
    <phoneticPr fontId="16"/>
  </si>
  <si>
    <t>L2</t>
    <phoneticPr fontId="16"/>
  </si>
  <si>
    <t>H1</t>
    <phoneticPr fontId="16"/>
  </si>
  <si>
    <t>H2</t>
    <phoneticPr fontId="16"/>
  </si>
  <si>
    <t>H2</t>
  </si>
  <si>
    <t>17日</t>
    <rPh sb="2" eb="3">
      <t>ニチ</t>
    </rPh>
    <phoneticPr fontId="5"/>
  </si>
  <si>
    <t>19日</t>
    <rPh sb="2" eb="3">
      <t>ニチ</t>
    </rPh>
    <phoneticPr fontId="5"/>
  </si>
  <si>
    <t>20日</t>
    <rPh sb="2" eb="3">
      <t>ニチ</t>
    </rPh>
    <phoneticPr fontId="5"/>
  </si>
  <si>
    <t>18日</t>
    <rPh sb="2" eb="3">
      <t>ニチ</t>
    </rPh>
    <phoneticPr fontId="5"/>
  </si>
  <si>
    <t>1  Q</t>
    <phoneticPr fontId="5"/>
  </si>
  <si>
    <t>20日
(日)</t>
    <rPh sb="2" eb="3">
      <t>ニチ</t>
    </rPh>
    <phoneticPr fontId="5"/>
  </si>
  <si>
    <t>2  Q</t>
    <phoneticPr fontId="5"/>
  </si>
  <si>
    <t>①</t>
    <phoneticPr fontId="5"/>
  </si>
  <si>
    <t>⑩</t>
    <phoneticPr fontId="5"/>
  </si>
  <si>
    <t>⑪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</si>
  <si>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</si>
  <si>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</si>
  <si>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</si>
  <si>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</si>
  <si>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⑧</t>
    <phoneticPr fontId="5"/>
  </si>
  <si>
    <t>⑥</t>
    <phoneticPr fontId="5"/>
  </si>
  <si>
    <t>⑦</t>
    <phoneticPr fontId="5"/>
  </si>
  <si>
    <t>⑨</t>
    <phoneticPr fontId="5"/>
  </si>
  <si>
    <t>⑬</t>
    <phoneticPr fontId="5"/>
  </si>
  <si>
    <t>⑫</t>
    <phoneticPr fontId="5"/>
  </si>
  <si>
    <t>⑭</t>
    <phoneticPr fontId="5"/>
  </si>
  <si>
    <t>優勝</t>
    <rPh sb="0" eb="2">
      <t>ユウショウ</t>
    </rPh>
    <phoneticPr fontId="5"/>
  </si>
  <si>
    <t>S   O</t>
  </si>
  <si>
    <t>試合日</t>
    <rPh sb="0" eb="2">
      <t>シアイ</t>
    </rPh>
    <phoneticPr fontId="5"/>
  </si>
  <si>
    <t>前半</t>
    <rPh sb="0" eb="2">
      <t>ゼンハn</t>
    </rPh>
    <phoneticPr fontId="5"/>
  </si>
  <si>
    <t>後半</t>
    <rPh sb="0" eb="2">
      <t>コウハn</t>
    </rPh>
    <phoneticPr fontId="5"/>
  </si>
  <si>
    <t>時間</t>
    <rPh sb="0" eb="2">
      <t>ジカn</t>
    </rPh>
    <phoneticPr fontId="5"/>
  </si>
  <si>
    <t>種別/プール/回戦</t>
    <phoneticPr fontId="5"/>
  </si>
  <si>
    <t>攻撃者No.</t>
    <rPh sb="0" eb="3">
      <t>コウゲキ</t>
    </rPh>
    <phoneticPr fontId="5"/>
  </si>
  <si>
    <t>守備者No.</t>
    <rPh sb="0" eb="3">
      <t>シュビ</t>
    </rPh>
    <phoneticPr fontId="5"/>
  </si>
  <si>
    <t>回数</t>
    <rPh sb="0" eb="2">
      <t>カイスウ</t>
    </rPh>
    <phoneticPr fontId="5"/>
  </si>
  <si>
    <t>先・後</t>
    <rPh sb="0" eb="1">
      <t xml:space="preserve">セン </t>
    </rPh>
    <rPh sb="2" eb="3">
      <t>ウシロ</t>
    </rPh>
    <phoneticPr fontId="5"/>
  </si>
  <si>
    <t>攻守</t>
    <rPh sb="0" eb="2">
      <t xml:space="preserve">コウシュ </t>
    </rPh>
    <phoneticPr fontId="5"/>
  </si>
  <si>
    <t>守備者No.</t>
  </si>
  <si>
    <r>
      <t>得点　　</t>
    </r>
    <r>
      <rPr>
        <sz val="9"/>
        <rFont val="游明朝 Regular"/>
        <charset val="128"/>
      </rPr>
      <t>【 種類： FG =  ﾌｨｰﾙﾄﾞｺﾞｰﾙ．PC =ﾍﾟﾅﾙﾃｨｺｰﾅｰ．PS = ﾍﾟﾅﾙﾃｨｽﾄﾛｰｸ 】</t>
    </r>
    <rPh sb="0" eb="2">
      <t>トクテn．</t>
    </rPh>
    <phoneticPr fontId="15"/>
  </si>
  <si>
    <t>結　果</t>
    <rPh sb="0" eb="3">
      <t>ケッカ</t>
    </rPh>
    <phoneticPr fontId="5"/>
  </si>
  <si>
    <r>
      <t>ＳＯ戦　　</t>
    </r>
    <r>
      <rPr>
        <sz val="9"/>
        <rFont val="游明朝 Regular"/>
        <family val="1"/>
        <charset val="128"/>
      </rPr>
      <t>【 結果：○ = ｺﾞｰﾙｲﾝ．× = ﾉｰｺﾞｰﾙ．※ PSは備考欄へ記入 】</t>
    </r>
    <rPh sb="2" eb="3">
      <t>セn</t>
    </rPh>
    <phoneticPr fontId="5"/>
  </si>
  <si>
    <t>MATCHREPORT_Q Rev.2024/4/1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</si>
</sst>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h:mm;@"/>
    <numFmt numFmtId="178" formatCode="0_);[Red]\(0\)"/>
    <numFmt numFmtId="179" formatCode="0_);\(0\)"/>
    <numFmt numFmtId="180" formatCode="#\'"/>
  </numFmts>
  <fonts count="103" x14ac:knownFonts="1">
    <font>
      <sz val="11"/>
      <name val="ＭＳ Ｐゴシック"/>
      <family val="3"/>
      <charset val="128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游明朝 Light"/>
      <family val="1"/>
      <charset val="128"/>
    </font>
    <font>
      <sz val="11"/>
      <name val="游明朝 Light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游明朝 Light"/>
      <family val="1"/>
      <charset val="128"/>
    </font>
    <font>
      <b/>
      <sz val="9"/>
      <name val="游明朝 Light"/>
      <family val="1"/>
      <charset val="128"/>
    </font>
    <font>
      <sz val="11"/>
      <color theme="1"/>
      <name val="游明朝 Light"/>
      <family val="1"/>
      <charset val="128"/>
    </font>
    <font>
      <sz val="11"/>
      <color rgb="FFFF0000"/>
      <name val="游明朝 Regular"/>
      <charset val="128"/>
    </font>
    <font>
      <sz val="11"/>
      <color rgb="FFFF0000"/>
      <name val="游明朝 Light"/>
      <family val="1"/>
      <charset val="128"/>
    </font>
    <font>
      <b/>
      <sz val="20"/>
      <name val="游明朝 Light"/>
      <family val="1"/>
      <charset val="128"/>
    </font>
    <font>
      <b/>
      <sz val="22"/>
      <name val="游明朝 Light"/>
      <family val="1"/>
      <charset val="128"/>
    </font>
    <font>
      <b/>
      <sz val="11"/>
      <name val="游明朝 Light"/>
      <family val="1"/>
      <charset val="128"/>
    </font>
    <font>
      <sz val="8"/>
      <name val="游明朝 Light"/>
      <family val="1"/>
      <charset val="128"/>
    </font>
    <font>
      <sz val="18"/>
      <name val="游明朝 Light"/>
      <family val="1"/>
      <charset val="128"/>
    </font>
    <font>
      <sz val="10"/>
      <color rgb="FFFF0000"/>
      <name val="游明朝 Light"/>
      <family val="1"/>
      <charset val="128"/>
    </font>
    <font>
      <sz val="10"/>
      <color rgb="FF00B0F0"/>
      <name val="游明朝 Light"/>
      <family val="1"/>
      <charset val="128"/>
    </font>
    <font>
      <b/>
      <sz val="10"/>
      <name val="游明朝 Light"/>
      <family val="1"/>
      <charset val="128"/>
    </font>
    <font>
      <sz val="11"/>
      <color theme="0"/>
      <name val="ＭＳ Ｐゴシック"/>
      <family val="3"/>
      <charset val="128"/>
      <scheme val="major"/>
    </font>
    <font>
      <sz val="11"/>
      <color theme="0"/>
      <name val="游明朝 Light"/>
      <family val="1"/>
      <charset val="128"/>
    </font>
    <font>
      <sz val="9"/>
      <color theme="1"/>
      <name val="游明朝 Regular"/>
      <charset val="128"/>
    </font>
    <font>
      <sz val="9"/>
      <name val="游明朝 Regular"/>
      <charset val="128"/>
    </font>
    <font>
      <b/>
      <sz val="10"/>
      <name val="游明朝 Regular"/>
      <charset val="128"/>
    </font>
    <font>
      <sz val="9"/>
      <color rgb="FFFF0000"/>
      <name val="游明朝 Regular"/>
      <charset val="128"/>
    </font>
    <font>
      <sz val="12"/>
      <name val="游明朝 Regular"/>
      <charset val="128"/>
    </font>
    <font>
      <sz val="9"/>
      <color theme="0"/>
      <name val="游明朝 Regular"/>
      <charset val="128"/>
    </font>
    <font>
      <sz val="11"/>
      <name val="游明朝 Regular"/>
      <charset val="128"/>
    </font>
    <font>
      <u/>
      <sz val="12"/>
      <name val="游明朝 Regular"/>
      <charset val="128"/>
    </font>
    <font>
      <sz val="10"/>
      <name val="游明朝 Regular"/>
      <charset val="128"/>
    </font>
    <font>
      <sz val="10"/>
      <color theme="1"/>
      <name val="游明朝 Regular"/>
      <charset val="128"/>
    </font>
    <font>
      <b/>
      <sz val="9"/>
      <name val="游明朝 Regular"/>
      <charset val="128"/>
    </font>
    <font>
      <sz val="10"/>
      <color theme="0"/>
      <name val="游明朝 Regular"/>
      <charset val="128"/>
    </font>
    <font>
      <b/>
      <sz val="9"/>
      <color theme="1"/>
      <name val="游明朝 Regular"/>
      <charset val="128"/>
    </font>
    <font>
      <sz val="9"/>
      <color theme="0" tint="-0.14999847407452621"/>
      <name val="游明朝 Regular"/>
      <charset val="128"/>
    </font>
    <font>
      <i/>
      <sz val="10"/>
      <name val="游明朝 Regular"/>
      <charset val="128"/>
    </font>
    <font>
      <i/>
      <sz val="10"/>
      <color theme="1"/>
      <name val="游明朝 Regular"/>
      <charset val="128"/>
    </font>
    <font>
      <u/>
      <sz val="14"/>
      <name val="游明朝 Regular"/>
      <charset val="128"/>
    </font>
    <font>
      <sz val="14"/>
      <name val="游明朝 Regular"/>
      <charset val="128"/>
    </font>
    <font>
      <sz val="11"/>
      <color theme="0"/>
      <name val="游明朝 Regular"/>
      <charset val="128"/>
    </font>
    <font>
      <sz val="11"/>
      <color theme="1"/>
      <name val="游明朝 Regular"/>
      <charset val="128"/>
    </font>
    <font>
      <sz val="8"/>
      <color rgb="FFFF0000"/>
      <name val="游明朝 Regular"/>
      <charset val="128"/>
    </font>
    <font>
      <b/>
      <sz val="11"/>
      <name val="游明朝 Regular"/>
      <charset val="128"/>
    </font>
    <font>
      <sz val="12"/>
      <name val="游明朝 Light"/>
      <family val="1"/>
      <charset val="128"/>
    </font>
    <font>
      <b/>
      <sz val="10"/>
      <color rgb="FF000000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20"/>
      <name val="游明朝 Regular"/>
      <charset val="128"/>
    </font>
    <font>
      <b/>
      <u/>
      <sz val="16"/>
      <name val="游明朝 Regular"/>
      <charset val="128"/>
    </font>
    <font>
      <b/>
      <u/>
      <sz val="12"/>
      <name val="游明朝 Regular"/>
      <charset val="128"/>
    </font>
    <font>
      <b/>
      <u/>
      <sz val="12"/>
      <color rgb="FFFFFFFF"/>
      <name val="游明朝 Regular"/>
      <charset val="128"/>
    </font>
    <font>
      <b/>
      <sz val="12"/>
      <name val="游明朝 Regular"/>
      <charset val="128"/>
    </font>
    <font>
      <b/>
      <sz val="16"/>
      <name val="游明朝 Regular"/>
      <charset val="128"/>
    </font>
    <font>
      <b/>
      <u/>
      <sz val="14"/>
      <name val="游明朝 Regular"/>
      <charset val="128"/>
    </font>
    <font>
      <sz val="9"/>
      <color rgb="FFFFFFFF"/>
      <name val="游明朝 Regular"/>
      <charset val="128"/>
    </font>
    <font>
      <sz val="10"/>
      <color rgb="FFFFFFFF"/>
      <name val="游明朝 Regular"/>
      <charset val="128"/>
    </font>
    <font>
      <sz val="8"/>
      <name val="游明朝 Regular"/>
      <charset val="128"/>
    </font>
    <font>
      <sz val="11"/>
      <color indexed="9"/>
      <name val="游明朝 Regular"/>
      <charset val="128"/>
    </font>
    <font>
      <sz val="12"/>
      <color indexed="9"/>
      <name val="游明朝 Regular"/>
      <charset val="128"/>
    </font>
    <font>
      <i/>
      <sz val="16"/>
      <name val="游明朝 Regular"/>
      <charset val="128"/>
    </font>
    <font>
      <b/>
      <i/>
      <sz val="14"/>
      <name val="游明朝 Regular"/>
      <charset val="128"/>
    </font>
    <font>
      <b/>
      <u/>
      <sz val="12"/>
      <color indexed="9"/>
      <name val="游明朝 Regular"/>
      <charset val="128"/>
    </font>
    <font>
      <sz val="9"/>
      <color indexed="9"/>
      <name val="游明朝 Regular"/>
      <charset val="128"/>
    </font>
    <font>
      <sz val="10"/>
      <color indexed="9"/>
      <name val="游明朝 Regular"/>
      <charset val="128"/>
    </font>
    <font>
      <sz val="12"/>
      <color rgb="FFFFFFFF"/>
      <name val="游明朝 Regular"/>
      <charset val="128"/>
    </font>
    <font>
      <b/>
      <u/>
      <sz val="18"/>
      <name val="游明朝 Regular"/>
      <charset val="128"/>
    </font>
    <font>
      <sz val="11"/>
      <color rgb="FFFFFFFF"/>
      <name val="游明朝 Regular"/>
      <charset val="128"/>
    </font>
    <font>
      <sz val="14"/>
      <color indexed="9"/>
      <name val="游明朝 Regular"/>
      <charset val="128"/>
    </font>
    <font>
      <sz val="12"/>
      <color rgb="FF000000"/>
      <name val="游明朝 Regular"/>
      <charset val="128"/>
    </font>
    <font>
      <sz val="9"/>
      <color theme="0"/>
      <name val="游明朝 Light"/>
      <family val="1"/>
      <charset val="128"/>
    </font>
    <font>
      <sz val="14"/>
      <color theme="0"/>
      <name val="游明朝 Light"/>
      <family val="1"/>
      <charset val="128"/>
    </font>
    <font>
      <sz val="14"/>
      <name val="游明朝 Light"/>
      <family val="1"/>
      <charset val="128"/>
    </font>
    <font>
      <sz val="20"/>
      <name val="游明朝 Light"/>
      <family val="1"/>
      <charset val="128"/>
    </font>
    <font>
      <sz val="10"/>
      <color theme="0"/>
      <name val="游明朝 Light"/>
      <family val="1"/>
      <charset val="128"/>
    </font>
    <font>
      <sz val="16"/>
      <name val="游明朝 Light"/>
      <family val="1"/>
      <charset val="128"/>
    </font>
    <font>
      <sz val="9"/>
      <color theme="1"/>
      <name val="游明朝 Light"/>
      <family val="1"/>
      <charset val="128"/>
    </font>
    <font>
      <b/>
      <sz val="10"/>
      <color theme="1"/>
      <name val="游明朝 Light"/>
      <family val="1"/>
      <charset val="128"/>
    </font>
    <font>
      <b/>
      <sz val="12"/>
      <color theme="1"/>
      <name val="@游明朝"/>
      <family val="1"/>
      <charset val="128"/>
    </font>
    <font>
      <sz val="12"/>
      <color theme="1"/>
      <name val="@游明朝"/>
      <family val="1"/>
      <charset val="128"/>
    </font>
    <font>
      <sz val="9"/>
      <color theme="1"/>
      <name val="@游明朝"/>
      <family val="1"/>
      <charset val="128"/>
    </font>
    <font>
      <sz val="14"/>
      <color theme="1"/>
      <name val="游明朝 Light"/>
      <family val="1"/>
      <charset val="128"/>
    </font>
    <font>
      <sz val="16"/>
      <color rgb="FFFF33CC"/>
      <name val="游明朝 Light"/>
      <family val="1"/>
      <charset val="128"/>
    </font>
    <font>
      <sz val="12"/>
      <color rgb="FFFF0000"/>
      <name val="游明朝 Regular"/>
      <charset val="128"/>
    </font>
    <font>
      <sz val="6"/>
      <color theme="0" tint="-0.14999847407452621"/>
      <name val="游明朝 Regular"/>
      <charset val="128"/>
    </font>
    <font>
      <u/>
      <sz val="16"/>
      <color theme="1"/>
      <name val="游明朝 Regular"/>
      <charset val="128"/>
    </font>
    <font>
      <sz val="12"/>
      <color rgb="FFFF0000"/>
      <name val="游明朝 Regular"/>
      <family val="1"/>
      <charset val="128"/>
    </font>
    <font>
      <sz val="14"/>
      <color rgb="FFFF0000"/>
      <name val="游明朝 Regular"/>
      <charset val="128"/>
    </font>
    <font>
      <sz val="14"/>
      <color rgb="FFFF0000"/>
      <name val="游明朝 Regular"/>
      <family val="1"/>
      <charset val="128"/>
    </font>
    <font>
      <sz val="10"/>
      <name val="游明朝 Regular"/>
      <family val="1"/>
      <charset val="128"/>
    </font>
    <font>
      <sz val="9"/>
      <name val="游明朝 Regular"/>
      <family val="1"/>
      <charset val="128"/>
    </font>
    <font>
      <sz val="12"/>
      <name val="游明朝 Regular"/>
      <family val="1"/>
      <charset val="128"/>
    </font>
    <font>
      <sz val="11"/>
      <name val="游明朝 Regula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auto="1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529">
    <xf numFmtId="0" fontId="0" fillId="0" borderId="0"/>
    <xf numFmtId="176" fontId="2" fillId="0" borderId="0" applyProtection="0"/>
    <xf numFmtId="0" fontId="1" fillId="0" borderId="1" applyProtection="0"/>
    <xf numFmtId="0" fontId="1" fillId="0" borderId="2" applyProtection="0">
      <alignment horizontal="left" vertical="center"/>
    </xf>
    <xf numFmtId="0" fontId="3" fillId="0" borderId="0" applyProtection="0"/>
    <xf numFmtId="0" fontId="4" fillId="0" borderId="0" applyProtection="0"/>
    <xf numFmtId="0" fontId="4" fillId="0" borderId="0" applyProtection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>
      <alignment vertical="center"/>
    </xf>
    <xf numFmtId="0" fontId="11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4" fillId="0" borderId="0">
      <alignment vertical="center"/>
    </xf>
  </cellStyleXfs>
  <cellXfs count="801">
    <xf numFmtId="0" fontId="0" fillId="0" borderId="0" xfId="0"/>
    <xf numFmtId="0" fontId="14" fillId="0" borderId="0" xfId="13" applyFont="1" applyAlignment="1">
      <alignment horizontal="center" vertical="center" shrinkToFit="1"/>
    </xf>
    <xf numFmtId="0" fontId="23" fillId="0" borderId="0" xfId="13" applyFont="1" applyAlignment="1">
      <alignment vertical="center" shrinkToFit="1"/>
    </xf>
    <xf numFmtId="0" fontId="14" fillId="0" borderId="0" xfId="13" applyFont="1" applyAlignment="1">
      <alignment shrinkToFit="1"/>
    </xf>
    <xf numFmtId="0" fontId="24" fillId="0" borderId="0" xfId="13" applyFont="1" applyAlignment="1">
      <alignment horizontal="center" vertical="center" shrinkToFit="1"/>
    </xf>
    <xf numFmtId="49" fontId="25" fillId="0" borderId="0" xfId="13" applyNumberFormat="1" applyFont="1" applyAlignment="1">
      <alignment horizontal="center" vertical="center" shrinkToFit="1"/>
    </xf>
    <xf numFmtId="0" fontId="26" fillId="0" borderId="0" xfId="13" applyFont="1" applyAlignment="1">
      <alignment vertical="center" shrinkToFit="1"/>
    </xf>
    <xf numFmtId="0" fontId="14" fillId="0" borderId="0" xfId="13" applyFont="1" applyAlignment="1">
      <alignment horizontal="center" shrinkToFit="1"/>
    </xf>
    <xf numFmtId="0" fontId="21" fillId="0" borderId="0" xfId="13" applyFont="1" applyAlignment="1">
      <alignment horizontal="center" vertical="center" shrinkToFit="1"/>
    </xf>
    <xf numFmtId="0" fontId="27" fillId="0" borderId="0" xfId="13" applyFont="1" applyAlignment="1">
      <alignment horizontal="center" vertical="center" shrinkToFit="1"/>
    </xf>
    <xf numFmtId="0" fontId="21" fillId="0" borderId="0" xfId="13" applyFont="1" applyAlignment="1">
      <alignment shrinkToFit="1"/>
    </xf>
    <xf numFmtId="0" fontId="21" fillId="0" borderId="0" xfId="13" applyFont="1" applyAlignment="1">
      <alignment horizontal="center" shrinkToFit="1"/>
    </xf>
    <xf numFmtId="0" fontId="28" fillId="0" borderId="0" xfId="13" applyFont="1" applyAlignment="1">
      <alignment horizontal="center" vertical="center" shrinkToFit="1"/>
    </xf>
    <xf numFmtId="0" fontId="17" fillId="0" borderId="0" xfId="13" applyFont="1" applyAlignment="1">
      <alignment horizontal="center" vertical="center" shrinkToFit="1"/>
    </xf>
    <xf numFmtId="0" fontId="17" fillId="0" borderId="0" xfId="13" applyFont="1" applyAlignment="1">
      <alignment horizontal="center" shrinkToFit="1"/>
    </xf>
    <xf numFmtId="0" fontId="29" fillId="0" borderId="3" xfId="13" applyFont="1" applyBorder="1" applyAlignment="1">
      <alignment horizontal="center" vertical="center" wrapText="1" shrinkToFit="1"/>
    </xf>
    <xf numFmtId="0" fontId="29" fillId="0" borderId="0" xfId="13" applyFont="1" applyAlignment="1">
      <alignment horizontal="center" vertical="center" wrapText="1" shrinkToFit="1"/>
    </xf>
    <xf numFmtId="0" fontId="17" fillId="0" borderId="16" xfId="13" applyFont="1" applyBorder="1" applyAlignment="1">
      <alignment horizontal="center" shrinkToFit="1"/>
    </xf>
    <xf numFmtId="0" fontId="17" fillId="0" borderId="3" xfId="13" applyFont="1" applyBorder="1" applyAlignment="1">
      <alignment horizontal="center" shrinkToFit="1"/>
    </xf>
    <xf numFmtId="0" fontId="17" fillId="0" borderId="19" xfId="13" applyFont="1" applyBorder="1" applyAlignment="1">
      <alignment horizontal="center" shrinkToFit="1"/>
    </xf>
    <xf numFmtId="0" fontId="17" fillId="0" borderId="19" xfId="13" applyFont="1" applyBorder="1" applyAlignment="1">
      <alignment horizontal="center" vertical="center" shrinkToFit="1"/>
    </xf>
    <xf numFmtId="0" fontId="29" fillId="0" borderId="19" xfId="13" applyFont="1" applyBorder="1" applyAlignment="1">
      <alignment horizontal="center" vertical="center" shrinkToFit="1"/>
    </xf>
    <xf numFmtId="0" fontId="17" fillId="0" borderId="20" xfId="13" applyFont="1" applyBorder="1" applyAlignment="1">
      <alignment horizontal="center" shrinkToFit="1"/>
    </xf>
    <xf numFmtId="0" fontId="14" fillId="0" borderId="3" xfId="13" applyFont="1" applyBorder="1" applyAlignment="1">
      <alignment horizontal="center" shrinkToFit="1"/>
    </xf>
    <xf numFmtId="0" fontId="14" fillId="0" borderId="29" xfId="13" applyFont="1" applyBorder="1" applyAlignment="1">
      <alignment horizontal="center" shrinkToFit="1"/>
    </xf>
    <xf numFmtId="0" fontId="27" fillId="0" borderId="0" xfId="13" applyFont="1" applyAlignment="1">
      <alignment horizontal="center" shrinkToFit="1"/>
    </xf>
    <xf numFmtId="0" fontId="14" fillId="0" borderId="22" xfId="13" applyFont="1" applyBorder="1" applyAlignment="1">
      <alignment horizontal="center" shrinkToFit="1"/>
    </xf>
    <xf numFmtId="0" fontId="14" fillId="0" borderId="19" xfId="13" applyFont="1" applyBorder="1" applyAlignment="1">
      <alignment horizontal="center" shrinkToFit="1"/>
    </xf>
    <xf numFmtId="0" fontId="17" fillId="0" borderId="22" xfId="13" applyFont="1" applyBorder="1" applyAlignment="1">
      <alignment horizontal="center" vertical="center" shrinkToFit="1"/>
    </xf>
    <xf numFmtId="0" fontId="14" fillId="0" borderId="19" xfId="13" applyFont="1" applyBorder="1" applyAlignment="1">
      <alignment shrinkToFit="1"/>
    </xf>
    <xf numFmtId="0" fontId="14" fillId="0" borderId="20" xfId="13" applyFont="1" applyBorder="1" applyAlignment="1">
      <alignment shrinkToFit="1"/>
    </xf>
    <xf numFmtId="0" fontId="17" fillId="0" borderId="3" xfId="13" applyFont="1" applyBorder="1" applyAlignment="1">
      <alignment horizontal="center" vertical="center" shrinkToFit="1"/>
    </xf>
    <xf numFmtId="0" fontId="14" fillId="0" borderId="0" xfId="13" applyFont="1" applyAlignment="1">
      <alignment vertical="center" shrinkToFit="1"/>
    </xf>
    <xf numFmtId="0" fontId="14" fillId="0" borderId="29" xfId="13" applyFont="1" applyBorder="1" applyAlignment="1">
      <alignment shrinkToFit="1"/>
    </xf>
    <xf numFmtId="0" fontId="29" fillId="0" borderId="0" xfId="13" applyFont="1" applyAlignment="1">
      <alignment horizontal="center" vertical="center" shrinkToFit="1"/>
    </xf>
    <xf numFmtId="0" fontId="19" fillId="0" borderId="0" xfId="400" applyFont="1">
      <alignment vertical="center"/>
    </xf>
    <xf numFmtId="0" fontId="17" fillId="0" borderId="0" xfId="1528" applyFont="1">
      <alignment vertical="center"/>
    </xf>
    <xf numFmtId="0" fontId="19" fillId="0" borderId="0" xfId="400" applyFont="1" applyAlignment="1">
      <alignment vertical="center" wrapText="1"/>
    </xf>
    <xf numFmtId="0" fontId="30" fillId="0" borderId="0" xfId="13" applyFont="1" applyAlignment="1">
      <alignment horizontal="center" vertical="center" shrinkToFit="1"/>
    </xf>
    <xf numFmtId="0" fontId="26" fillId="0" borderId="0" xfId="13" applyFont="1" applyAlignment="1">
      <alignment horizontal="center" vertical="center" shrinkToFit="1"/>
    </xf>
    <xf numFmtId="0" fontId="31" fillId="0" borderId="0" xfId="13" applyFont="1" applyAlignment="1">
      <alignment horizontal="center" vertical="center" shrinkToFit="1"/>
    </xf>
    <xf numFmtId="0" fontId="18" fillId="0" borderId="0" xfId="13" applyFont="1" applyAlignment="1">
      <alignment vertical="center" wrapText="1" shrinkToFit="1"/>
    </xf>
    <xf numFmtId="0" fontId="21" fillId="0" borderId="3" xfId="13" applyFont="1" applyBorder="1" applyAlignment="1">
      <alignment horizontal="center" shrinkToFit="1"/>
    </xf>
    <xf numFmtId="0" fontId="17" fillId="0" borderId="0" xfId="1528" applyFont="1" applyAlignment="1">
      <alignment vertical="center" wrapText="1"/>
    </xf>
    <xf numFmtId="0" fontId="24" fillId="0" borderId="0" xfId="13" applyFont="1" applyAlignment="1">
      <alignment vertical="center" wrapText="1" shrinkToFit="1"/>
    </xf>
    <xf numFmtId="0" fontId="32" fillId="2" borderId="59" xfId="0" applyFont="1" applyFill="1" applyBorder="1" applyAlignment="1">
      <alignment vertical="center"/>
    </xf>
    <xf numFmtId="0" fontId="32" fillId="2" borderId="62" xfId="0" applyFont="1" applyFill="1" applyBorder="1" applyAlignment="1">
      <alignment vertical="center"/>
    </xf>
    <xf numFmtId="0" fontId="33" fillId="0" borderId="61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26" fillId="0" borderId="0" xfId="13" applyFont="1" applyAlignment="1">
      <alignment horizontal="right" vertical="center" shrinkToFit="1"/>
    </xf>
    <xf numFmtId="49" fontId="26" fillId="0" borderId="0" xfId="13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1216" applyFont="1" applyAlignment="1" applyProtection="1">
      <alignment vertical="center" shrinkToFit="1"/>
      <protection locked="0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Continuous" vertical="center"/>
    </xf>
    <xf numFmtId="0" fontId="33" fillId="0" borderId="0" xfId="1216" applyFont="1" applyAlignment="1" applyProtection="1">
      <alignment vertical="top" wrapText="1"/>
      <protection locked="0"/>
    </xf>
    <xf numFmtId="0" fontId="40" fillId="0" borderId="0" xfId="1216" applyFont="1" applyAlignment="1" applyProtection="1">
      <alignment vertical="center" wrapText="1"/>
      <protection locked="0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29" xfId="0" applyFont="1" applyBorder="1" applyAlignment="1">
      <alignment vertical="center"/>
    </xf>
    <xf numFmtId="0" fontId="35" fillId="0" borderId="0" xfId="13" applyFont="1" applyAlignment="1">
      <alignment horizontal="center" vertical="center"/>
    </xf>
    <xf numFmtId="0" fontId="33" fillId="0" borderId="17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16" xfId="0" applyFont="1" applyBorder="1" applyAlignment="1">
      <alignment horizontal="right" vertical="center"/>
    </xf>
    <xf numFmtId="0" fontId="32" fillId="0" borderId="16" xfId="0" applyFont="1" applyBorder="1" applyAlignment="1">
      <alignment vertical="top"/>
    </xf>
    <xf numFmtId="0" fontId="33" fillId="0" borderId="17" xfId="0" applyFont="1" applyBorder="1" applyAlignment="1">
      <alignment vertical="top"/>
    </xf>
    <xf numFmtId="0" fontId="33" fillId="0" borderId="16" xfId="0" applyFont="1" applyBorder="1" applyAlignment="1">
      <alignment vertical="top"/>
    </xf>
    <xf numFmtId="0" fontId="33" fillId="0" borderId="18" xfId="0" applyFont="1" applyBorder="1" applyAlignment="1">
      <alignment vertical="top"/>
    </xf>
    <xf numFmtId="0" fontId="35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vertical="center" shrinkToFit="1"/>
    </xf>
    <xf numFmtId="0" fontId="37" fillId="0" borderId="0" xfId="0" applyFont="1" applyAlignment="1" applyProtection="1">
      <alignment vertical="center" shrinkToFit="1"/>
      <protection locked="0"/>
    </xf>
    <xf numFmtId="0" fontId="35" fillId="0" borderId="0" xfId="11" applyFont="1" applyAlignment="1">
      <alignment vertical="center"/>
    </xf>
    <xf numFmtId="0" fontId="33" fillId="0" borderId="0" xfId="11" applyFont="1" applyAlignment="1">
      <alignment vertical="center"/>
    </xf>
    <xf numFmtId="0" fontId="40" fillId="0" borderId="4" xfId="1216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>
      <alignment vertical="center" shrinkToFit="1"/>
    </xf>
    <xf numFmtId="0" fontId="40" fillId="0" borderId="4" xfId="0" applyFont="1" applyBorder="1" applyAlignment="1">
      <alignment horizontal="left" vertical="center" shrinkToFit="1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0" xfId="11" applyFont="1" applyAlignment="1" applyProtection="1">
      <alignment vertical="center"/>
      <protection locked="0"/>
    </xf>
    <xf numFmtId="0" fontId="38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6" fillId="0" borderId="50" xfId="0" applyFont="1" applyBorder="1" applyAlignment="1">
      <alignment vertical="center" shrinkToFit="1"/>
    </xf>
    <xf numFmtId="0" fontId="36" fillId="0" borderId="49" xfId="0" applyFont="1" applyBorder="1" applyAlignment="1">
      <alignment vertical="center" shrinkToFit="1"/>
    </xf>
    <xf numFmtId="0" fontId="33" fillId="0" borderId="3" xfId="0" applyFont="1" applyBorder="1" applyAlignment="1" applyProtection="1">
      <alignment vertical="top" wrapText="1" shrinkToFit="1"/>
      <protection locked="0"/>
    </xf>
    <xf numFmtId="0" fontId="33" fillId="0" borderId="0" xfId="0" applyFont="1" applyAlignment="1" applyProtection="1">
      <alignment vertical="top" wrapText="1" shrinkToFit="1"/>
      <protection locked="0"/>
    </xf>
    <xf numFmtId="0" fontId="33" fillId="0" borderId="29" xfId="0" applyFont="1" applyBorder="1" applyAlignment="1" applyProtection="1">
      <alignment vertical="top" wrapText="1" shrinkToFit="1"/>
      <protection locked="0"/>
    </xf>
    <xf numFmtId="0" fontId="33" fillId="0" borderId="17" xfId="0" applyFont="1" applyBorder="1" applyAlignment="1" applyProtection="1">
      <alignment vertical="top" wrapText="1" shrinkToFit="1"/>
      <protection locked="0"/>
    </xf>
    <xf numFmtId="0" fontId="33" fillId="0" borderId="16" xfId="0" applyFont="1" applyBorder="1" applyAlignment="1" applyProtection="1">
      <alignment vertical="top" wrapText="1" shrinkToFit="1"/>
      <protection locked="0"/>
    </xf>
    <xf numFmtId="0" fontId="33" fillId="0" borderId="18" xfId="0" applyFont="1" applyBorder="1" applyAlignment="1" applyProtection="1">
      <alignment vertical="top" wrapText="1" shrinkToFit="1"/>
      <protection locked="0"/>
    </xf>
    <xf numFmtId="0" fontId="39" fillId="0" borderId="0" xfId="1216" applyFont="1" applyProtection="1">
      <alignment vertical="center"/>
      <protection locked="0"/>
    </xf>
    <xf numFmtId="0" fontId="33" fillId="0" borderId="16" xfId="0" applyFont="1" applyBorder="1" applyAlignment="1">
      <alignment vertical="top" wrapText="1"/>
    </xf>
    <xf numFmtId="0" fontId="42" fillId="0" borderId="0" xfId="0" applyFont="1" applyAlignment="1">
      <alignment vertical="center" shrinkToFit="1"/>
    </xf>
    <xf numFmtId="0" fontId="33" fillId="0" borderId="50" xfId="0" applyFont="1" applyBorder="1" applyAlignment="1">
      <alignment vertical="center"/>
    </xf>
    <xf numFmtId="0" fontId="33" fillId="0" borderId="50" xfId="1216" applyFont="1" applyBorder="1" applyAlignment="1" applyProtection="1">
      <alignment vertical="center" shrinkToFit="1"/>
      <protection locked="0"/>
    </xf>
    <xf numFmtId="0" fontId="33" fillId="0" borderId="21" xfId="0" applyFont="1" applyBorder="1" applyAlignment="1">
      <alignment vertical="center" shrinkToFit="1"/>
    </xf>
    <xf numFmtId="0" fontId="33" fillId="0" borderId="25" xfId="0" applyFont="1" applyBorder="1" applyAlignment="1">
      <alignment vertical="center" shrinkToFit="1"/>
    </xf>
    <xf numFmtId="0" fontId="33" fillId="0" borderId="21" xfId="1216" applyFont="1" applyBorder="1" applyAlignment="1" applyProtection="1">
      <alignment vertical="center" shrinkToFit="1"/>
      <protection locked="0"/>
    </xf>
    <xf numFmtId="0" fontId="33" fillId="0" borderId="16" xfId="1216" applyFont="1" applyBorder="1" applyAlignment="1" applyProtection="1">
      <alignment vertical="center" shrinkToFit="1"/>
      <protection locked="0"/>
    </xf>
    <xf numFmtId="49" fontId="33" fillId="0" borderId="16" xfId="0" applyNumberFormat="1" applyFont="1" applyBorder="1" applyAlignment="1">
      <alignment vertical="center" shrinkToFit="1"/>
    </xf>
    <xf numFmtId="0" fontId="40" fillId="0" borderId="21" xfId="0" applyFont="1" applyBorder="1" applyAlignment="1">
      <alignment vertical="center" shrinkToFit="1"/>
    </xf>
    <xf numFmtId="0" fontId="40" fillId="0" borderId="0" xfId="1216" applyFont="1" applyAlignment="1" applyProtection="1">
      <alignment vertical="center" shrinkToFit="1"/>
      <protection locked="0"/>
    </xf>
    <xf numFmtId="0" fontId="33" fillId="0" borderId="49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5" fillId="0" borderId="0" xfId="1216" applyFont="1" applyAlignment="1" applyProtection="1">
      <alignment horizontal="center" vertical="center" shrinkToFit="1"/>
      <protection locked="0"/>
    </xf>
    <xf numFmtId="0" fontId="35" fillId="0" borderId="50" xfId="0" applyFont="1" applyBorder="1" applyAlignment="1">
      <alignment vertical="center"/>
    </xf>
    <xf numFmtId="0" fontId="35" fillId="0" borderId="4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5" fillId="0" borderId="47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37" fillId="0" borderId="50" xfId="0" applyFont="1" applyBorder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7" fillId="0" borderId="16" xfId="0" applyFont="1" applyBorder="1" applyAlignment="1" applyProtection="1">
      <alignment vertical="center" shrinkToFit="1"/>
      <protection locked="0"/>
    </xf>
    <xf numFmtId="0" fontId="37" fillId="0" borderId="21" xfId="0" applyFont="1" applyBorder="1" applyAlignment="1" applyProtection="1">
      <alignment vertical="center" shrinkToFit="1"/>
      <protection locked="0"/>
    </xf>
    <xf numFmtId="0" fontId="33" fillId="0" borderId="21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7" fillId="0" borderId="25" xfId="0" applyFont="1" applyBorder="1" applyAlignment="1" applyProtection="1">
      <alignment vertical="center" shrinkToFit="1"/>
      <protection locked="0"/>
    </xf>
    <xf numFmtId="0" fontId="33" fillId="0" borderId="25" xfId="0" applyFont="1" applyBorder="1" applyAlignment="1">
      <alignment vertical="center"/>
    </xf>
    <xf numFmtId="0" fontId="33" fillId="0" borderId="47" xfId="0" applyFont="1" applyBorder="1" applyAlignment="1">
      <alignment vertical="center"/>
    </xf>
    <xf numFmtId="0" fontId="33" fillId="0" borderId="16" xfId="0" applyFont="1" applyBorder="1" applyAlignment="1" applyProtection="1">
      <alignment vertical="center" shrinkToFit="1"/>
      <protection locked="0"/>
    </xf>
    <xf numFmtId="0" fontId="37" fillId="0" borderId="0" xfId="0" applyFont="1" applyAlignment="1" applyProtection="1">
      <alignment vertical="center"/>
      <protection locked="0"/>
    </xf>
    <xf numFmtId="0" fontId="33" fillId="0" borderId="17" xfId="0" applyFont="1" applyBorder="1" applyAlignment="1" applyProtection="1">
      <alignment vertical="center" shrinkToFit="1"/>
      <protection locked="0"/>
    </xf>
    <xf numFmtId="0" fontId="33" fillId="0" borderId="16" xfId="0" applyFont="1" applyBorder="1" applyAlignment="1" applyProtection="1">
      <alignment horizontal="center" vertical="center" shrinkToFit="1"/>
      <protection locked="0"/>
    </xf>
    <xf numFmtId="0" fontId="20" fillId="0" borderId="16" xfId="1216" applyFont="1" applyBorder="1" applyAlignment="1" applyProtection="1">
      <alignment horizontal="left" vertical="center" indent="1"/>
      <protection locked="0"/>
    </xf>
    <xf numFmtId="0" fontId="20" fillId="0" borderId="18" xfId="1216" applyFont="1" applyBorder="1" applyAlignment="1" applyProtection="1">
      <alignment horizontal="left" vertical="center" indent="1"/>
      <protection locked="0"/>
    </xf>
    <xf numFmtId="0" fontId="43" fillId="0" borderId="58" xfId="0" applyFont="1" applyBorder="1" applyAlignment="1">
      <alignment horizontal="center" vertical="center" shrinkToFit="1"/>
    </xf>
    <xf numFmtId="0" fontId="33" fillId="0" borderId="0" xfId="13" applyFont="1" applyAlignment="1">
      <alignment vertical="center"/>
    </xf>
    <xf numFmtId="0" fontId="36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33" fillId="0" borderId="0" xfId="13" applyFont="1" applyAlignment="1">
      <alignment vertical="center" shrinkToFit="1"/>
    </xf>
    <xf numFmtId="0" fontId="33" fillId="0" borderId="0" xfId="0" applyFont="1"/>
    <xf numFmtId="0" fontId="35" fillId="0" borderId="0" xfId="1527" applyFont="1" applyAlignment="1">
      <alignment vertical="center"/>
    </xf>
    <xf numFmtId="49" fontId="33" fillId="0" borderId="0" xfId="0" applyNumberFormat="1" applyFont="1" applyAlignment="1">
      <alignment horizontal="center" vertical="center"/>
    </xf>
    <xf numFmtId="0" fontId="33" fillId="10" borderId="0" xfId="434" applyFont="1" applyFill="1" applyAlignment="1">
      <alignment horizontal="left" vertical="center"/>
    </xf>
    <xf numFmtId="49" fontId="33" fillId="0" borderId="0" xfId="0" applyNumberFormat="1" applyFont="1" applyAlignment="1" applyProtection="1">
      <alignment horizontal="center" vertical="center" shrinkToFit="1"/>
      <protection locked="0" hidden="1"/>
    </xf>
    <xf numFmtId="0" fontId="33" fillId="0" borderId="0" xfId="434" applyFont="1" applyAlignment="1">
      <alignment horizontal="left" vertical="center"/>
    </xf>
    <xf numFmtId="0" fontId="33" fillId="0" borderId="0" xfId="0" applyFont="1" applyAlignment="1" applyProtection="1">
      <alignment horizontal="center" vertical="center" shrinkToFit="1"/>
      <protection locked="0" hidden="1"/>
    </xf>
    <xf numFmtId="0" fontId="58" fillId="0" borderId="0" xfId="0" applyFont="1"/>
    <xf numFmtId="0" fontId="59" fillId="0" borderId="0" xfId="0" applyFont="1"/>
    <xf numFmtId="0" fontId="36" fillId="0" borderId="0" xfId="0" applyFont="1"/>
    <xf numFmtId="0" fontId="60" fillId="0" borderId="0" xfId="0" applyFont="1" applyAlignment="1">
      <alignment vertical="top"/>
    </xf>
    <xf numFmtId="0" fontId="61" fillId="0" borderId="0" xfId="0" applyFont="1" applyAlignment="1">
      <alignment vertical="top"/>
    </xf>
    <xf numFmtId="0" fontId="60" fillId="0" borderId="0" xfId="0" applyFont="1"/>
    <xf numFmtId="0" fontId="39" fillId="0" borderId="0" xfId="0" applyFont="1" applyAlignment="1">
      <alignment vertical="center"/>
    </xf>
    <xf numFmtId="0" fontId="62" fillId="0" borderId="0" xfId="0" applyFont="1"/>
    <xf numFmtId="0" fontId="59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shrinkToFit="1"/>
    </xf>
    <xf numFmtId="0" fontId="60" fillId="0" borderId="0" xfId="0" applyFont="1" applyAlignment="1">
      <alignment horizontal="left"/>
    </xf>
    <xf numFmtId="179" fontId="62" fillId="0" borderId="0" xfId="0" applyNumberFormat="1" applyFont="1" applyAlignment="1">
      <alignment shrinkToFit="1"/>
    </xf>
    <xf numFmtId="0" fontId="60" fillId="0" borderId="0" xfId="0" applyFont="1" applyAlignment="1">
      <alignment horizontal="right"/>
    </xf>
    <xf numFmtId="0" fontId="40" fillId="0" borderId="0" xfId="0" applyFont="1"/>
    <xf numFmtId="0" fontId="65" fillId="0" borderId="0" xfId="0" applyFont="1" applyAlignment="1">
      <alignment horizontal="center" vertical="center" shrinkToFit="1"/>
    </xf>
    <xf numFmtId="0" fontId="65" fillId="0" borderId="0" xfId="0" applyFont="1"/>
    <xf numFmtId="0" fontId="66" fillId="0" borderId="0" xfId="0" applyFont="1"/>
    <xf numFmtId="0" fontId="62" fillId="0" borderId="8" xfId="0" applyFont="1" applyBorder="1" applyAlignment="1">
      <alignment vertical="center" shrinkToFit="1"/>
    </xf>
    <xf numFmtId="0" fontId="38" fillId="0" borderId="13" xfId="0" applyFont="1" applyBorder="1" applyAlignment="1">
      <alignment vertical="center" shrinkToFit="1"/>
    </xf>
    <xf numFmtId="0" fontId="38" fillId="0" borderId="33" xfId="0" applyFont="1" applyBorder="1" applyAlignment="1">
      <alignment vertical="center" wrapText="1"/>
    </xf>
    <xf numFmtId="0" fontId="38" fillId="0" borderId="32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 shrinkToFit="1"/>
    </xf>
    <xf numFmtId="0" fontId="38" fillId="0" borderId="32" xfId="0" applyFont="1" applyBorder="1" applyAlignment="1">
      <alignment vertical="center" wrapText="1" shrinkToFit="1"/>
    </xf>
    <xf numFmtId="0" fontId="38" fillId="0" borderId="15" xfId="0" applyFont="1" applyBorder="1" applyAlignment="1">
      <alignment vertical="center" wrapText="1" shrinkToFit="1"/>
    </xf>
    <xf numFmtId="0" fontId="67" fillId="0" borderId="0" xfId="0" applyFont="1"/>
    <xf numFmtId="0" fontId="38" fillId="0" borderId="16" xfId="0" applyFont="1" applyBorder="1" applyAlignment="1">
      <alignment horizontal="center" vertical="center" shrinkToFit="1"/>
    </xf>
    <xf numFmtId="0" fontId="38" fillId="0" borderId="17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38" fillId="0" borderId="17" xfId="0" applyFont="1" applyBorder="1" applyAlignment="1">
      <alignment vertical="center" wrapText="1" shrinkToFit="1"/>
    </xf>
    <xf numFmtId="0" fontId="38" fillId="0" borderId="18" xfId="0" applyFont="1" applyBorder="1" applyAlignment="1">
      <alignment vertical="center" wrapText="1" shrinkToFit="1"/>
    </xf>
    <xf numFmtId="0" fontId="38" fillId="0" borderId="34" xfId="0" applyFont="1" applyBorder="1" applyAlignment="1">
      <alignment vertical="center" wrapText="1" shrinkToFit="1"/>
    </xf>
    <xf numFmtId="0" fontId="33" fillId="0" borderId="19" xfId="0" applyFont="1" applyBorder="1" applyAlignment="1">
      <alignment horizontal="center" vertical="center" shrinkToFit="1"/>
    </xf>
    <xf numFmtId="0" fontId="68" fillId="0" borderId="20" xfId="0" applyFont="1" applyBorder="1" applyAlignment="1" applyProtection="1">
      <alignment horizontal="center" vertical="center" shrinkToFit="1"/>
      <protection locked="0"/>
    </xf>
    <xf numFmtId="0" fontId="68" fillId="0" borderId="29" xfId="0" applyFont="1" applyBorder="1" applyAlignment="1" applyProtection="1">
      <alignment horizontal="center" vertical="center" shrinkToFit="1"/>
      <protection locked="0"/>
    </xf>
    <xf numFmtId="0" fontId="68" fillId="0" borderId="47" xfId="0" applyFont="1" applyBorder="1" applyAlignment="1" applyProtection="1">
      <alignment horizontal="center" vertical="center" shrinkToFit="1"/>
      <protection locked="0"/>
    </xf>
    <xf numFmtId="0" fontId="68" fillId="0" borderId="7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shrinkToFit="1"/>
    </xf>
    <xf numFmtId="0" fontId="68" fillId="0" borderId="18" xfId="0" applyFont="1" applyBorder="1" applyAlignment="1" applyProtection="1">
      <alignment horizontal="center" vertical="center" shrinkToFit="1"/>
      <protection locked="0"/>
    </xf>
    <xf numFmtId="0" fontId="52" fillId="0" borderId="0" xfId="0" applyFont="1" applyAlignment="1">
      <alignment vertical="center" shrinkToFit="1"/>
    </xf>
    <xf numFmtId="0" fontId="67" fillId="0" borderId="0" xfId="0" applyFont="1" applyAlignment="1">
      <alignment shrinkToFit="1"/>
    </xf>
    <xf numFmtId="0" fontId="38" fillId="0" borderId="0" xfId="0" applyFont="1" applyAlignment="1">
      <alignment shrinkToFit="1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62" fillId="0" borderId="0" xfId="0" applyFont="1" applyAlignment="1">
      <alignment vertical="center" shrinkToFit="1"/>
    </xf>
    <xf numFmtId="0" fontId="68" fillId="0" borderId="0" xfId="0" applyFont="1"/>
    <xf numFmtId="0" fontId="38" fillId="0" borderId="0" xfId="0" applyFont="1" applyAlignment="1" applyProtection="1">
      <alignment horizontal="center" vertical="center" shrinkToFit="1"/>
      <protection locked="0"/>
    </xf>
    <xf numFmtId="177" fontId="38" fillId="0" borderId="0" xfId="0" applyNumberFormat="1" applyFont="1" applyAlignment="1">
      <alignment vertical="center"/>
    </xf>
    <xf numFmtId="0" fontId="49" fillId="0" borderId="0" xfId="0" applyFont="1"/>
    <xf numFmtId="0" fontId="70" fillId="0" borderId="8" xfId="0" applyFont="1" applyBorder="1" applyAlignment="1">
      <alignment horizontal="left" vertical="center"/>
    </xf>
    <xf numFmtId="0" fontId="71" fillId="0" borderId="8" xfId="0" applyFont="1" applyBorder="1" applyAlignment="1">
      <alignment horizontal="left" wrapText="1"/>
    </xf>
    <xf numFmtId="0" fontId="72" fillId="0" borderId="0" xfId="0" applyFont="1" applyAlignment="1">
      <alignment vertical="top"/>
    </xf>
    <xf numFmtId="0" fontId="64" fillId="0" borderId="0" xfId="0" applyFont="1"/>
    <xf numFmtId="0" fontId="48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73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73" fillId="0" borderId="0" xfId="0" applyFont="1"/>
    <xf numFmtId="0" fontId="74" fillId="0" borderId="0" xfId="0" applyFont="1"/>
    <xf numFmtId="0" fontId="33" fillId="0" borderId="21" xfId="0" applyFont="1" applyBorder="1" applyAlignment="1">
      <alignment horizontal="center" vertical="center" shrinkToFit="1"/>
    </xf>
    <xf numFmtId="0" fontId="68" fillId="0" borderId="37" xfId="0" applyFont="1" applyBorder="1" applyAlignment="1" applyProtection="1">
      <alignment horizontal="center" vertical="center" shrinkToFit="1"/>
      <protection locked="0"/>
    </xf>
    <xf numFmtId="0" fontId="71" fillId="0" borderId="8" xfId="0" applyFont="1" applyBorder="1"/>
    <xf numFmtId="0" fontId="76" fillId="0" borderId="0" xfId="0" applyFont="1"/>
    <xf numFmtId="0" fontId="38" fillId="0" borderId="0" xfId="0" applyFont="1" applyAlignment="1">
      <alignment horizontal="center"/>
    </xf>
    <xf numFmtId="0" fontId="36" fillId="0" borderId="0" xfId="0" applyFont="1" applyAlignment="1">
      <alignment shrinkToFit="1"/>
    </xf>
    <xf numFmtId="0" fontId="62" fillId="0" borderId="0" xfId="0" applyFont="1" applyAlignment="1">
      <alignment shrinkToFit="1"/>
    </xf>
    <xf numFmtId="0" fontId="53" fillId="0" borderId="0" xfId="0" applyFont="1" applyAlignment="1">
      <alignment horizontal="center" vertical="center"/>
    </xf>
    <xf numFmtId="0" fontId="40" fillId="0" borderId="0" xfId="0" applyFont="1" applyAlignment="1">
      <alignment shrinkToFit="1"/>
    </xf>
    <xf numFmtId="179" fontId="71" fillId="0" borderId="8" xfId="0" applyNumberFormat="1" applyFont="1" applyBorder="1"/>
    <xf numFmtId="0" fontId="71" fillId="0" borderId="0" xfId="0" applyFont="1" applyAlignment="1">
      <alignment horizontal="left" wrapText="1"/>
    </xf>
    <xf numFmtId="0" fontId="36" fillId="0" borderId="16" xfId="0" applyFont="1" applyBorder="1" applyAlignment="1">
      <alignment horizontal="center" vertical="center" shrinkToFit="1"/>
    </xf>
    <xf numFmtId="0" fontId="77" fillId="0" borderId="0" xfId="0" applyFont="1" applyAlignment="1">
      <alignment horizontal="center" vertical="center" shrinkToFit="1"/>
    </xf>
    <xf numFmtId="0" fontId="77" fillId="0" borderId="0" xfId="0" applyFont="1"/>
    <xf numFmtId="0" fontId="68" fillId="0" borderId="0" xfId="0" applyFont="1" applyProtection="1">
      <protection locked="0"/>
    </xf>
    <xf numFmtId="0" fontId="51" fillId="2" borderId="62" xfId="0" applyFont="1" applyFill="1" applyBorder="1" applyAlignment="1">
      <alignment vertical="center"/>
    </xf>
    <xf numFmtId="0" fontId="49" fillId="0" borderId="63" xfId="0" applyFont="1" applyBorder="1" applyAlignment="1">
      <alignment horizontal="center" vertical="center" shrinkToFit="1"/>
    </xf>
    <xf numFmtId="0" fontId="51" fillId="2" borderId="64" xfId="0" applyFont="1" applyFill="1" applyBorder="1" applyAlignment="1">
      <alignment vertical="center"/>
    </xf>
    <xf numFmtId="0" fontId="49" fillId="0" borderId="66" xfId="0" applyFont="1" applyBorder="1" applyAlignment="1">
      <alignment horizontal="center" vertical="center" shrinkToFit="1"/>
    </xf>
    <xf numFmtId="0" fontId="78" fillId="0" borderId="0" xfId="0" applyFont="1" applyAlignment="1">
      <alignment horizontal="center" vertical="center" shrinkToFit="1"/>
    </xf>
    <xf numFmtId="0" fontId="79" fillId="0" borderId="0" xfId="0" applyFont="1" applyAlignment="1">
      <alignment horizontal="left" vertical="center" readingOrder="1"/>
    </xf>
    <xf numFmtId="0" fontId="31" fillId="0" borderId="0" xfId="13" applyFont="1" applyAlignment="1">
      <alignment vertical="top" textRotation="255" shrinkToFit="1"/>
    </xf>
    <xf numFmtId="0" fontId="31" fillId="0" borderId="0" xfId="13" applyFont="1" applyAlignment="1">
      <alignment horizontal="center" vertical="top" textRotation="255" shrinkToFit="1"/>
    </xf>
    <xf numFmtId="0" fontId="31" fillId="0" borderId="0" xfId="13" applyFont="1" applyAlignment="1">
      <alignment shrinkToFit="1"/>
    </xf>
    <xf numFmtId="0" fontId="19" fillId="10" borderId="0" xfId="400" applyFont="1" applyFill="1">
      <alignment vertical="center"/>
    </xf>
    <xf numFmtId="0" fontId="14" fillId="0" borderId="0" xfId="13" applyFont="1" applyAlignment="1">
      <alignment vertical="center" wrapText="1" shrinkToFit="1"/>
    </xf>
    <xf numFmtId="0" fontId="14" fillId="0" borderId="29" xfId="13" applyFont="1" applyBorder="1" applyAlignment="1">
      <alignment vertical="center" shrinkToFit="1"/>
    </xf>
    <xf numFmtId="0" fontId="17" fillId="0" borderId="0" xfId="13" applyFont="1" applyAlignment="1">
      <alignment vertical="center" shrinkToFit="1"/>
    </xf>
    <xf numFmtId="178" fontId="14" fillId="0" borderId="29" xfId="13" applyNumberFormat="1" applyFont="1" applyBorder="1" applyAlignment="1">
      <alignment vertical="center" shrinkToFit="1"/>
    </xf>
    <xf numFmtId="0" fontId="19" fillId="0" borderId="0" xfId="13" applyFont="1" applyAlignment="1">
      <alignment vertical="center" shrinkToFit="1"/>
    </xf>
    <xf numFmtId="0" fontId="86" fillId="0" borderId="0" xfId="13" applyFont="1" applyAlignment="1">
      <alignment vertical="center" textRotation="255" shrinkToFit="1"/>
    </xf>
    <xf numFmtId="0" fontId="86" fillId="0" borderId="0" xfId="13" applyFont="1" applyAlignment="1">
      <alignment horizontal="center" vertical="center" textRotation="255" shrinkToFit="1"/>
    </xf>
    <xf numFmtId="0" fontId="19" fillId="0" borderId="0" xfId="13" applyFont="1" applyAlignment="1">
      <alignment horizontal="center" vertical="top" textRotation="255" shrinkToFit="1"/>
    </xf>
    <xf numFmtId="0" fontId="19" fillId="0" borderId="0" xfId="13" applyFont="1" applyAlignment="1">
      <alignment vertical="top" textRotation="255" shrinkToFit="1"/>
    </xf>
    <xf numFmtId="0" fontId="87" fillId="0" borderId="0" xfId="13" applyFont="1" applyAlignment="1">
      <alignment horizontal="center" vertical="top" textRotation="255" wrapText="1" shrinkToFit="1"/>
    </xf>
    <xf numFmtId="0" fontId="54" fillId="0" borderId="0" xfId="13" applyFont="1" applyAlignment="1">
      <alignment horizontal="center" shrinkToFit="1"/>
    </xf>
    <xf numFmtId="0" fontId="54" fillId="0" borderId="0" xfId="13" applyFont="1" applyAlignment="1">
      <alignment shrinkToFit="1"/>
    </xf>
    <xf numFmtId="0" fontId="54" fillId="0" borderId="0" xfId="13" applyFont="1" applyAlignment="1">
      <alignment horizontal="center" vertical="center" shrinkToFit="1"/>
    </xf>
    <xf numFmtId="0" fontId="54" fillId="0" borderId="25" xfId="13" applyFont="1" applyBorder="1" applyAlignment="1">
      <alignment horizontal="center" shrinkToFit="1"/>
    </xf>
    <xf numFmtId="0" fontId="54" fillId="0" borderId="0" xfId="13" applyFont="1" applyAlignment="1">
      <alignment vertical="center" shrinkToFit="1"/>
    </xf>
    <xf numFmtId="0" fontId="13" fillId="0" borderId="0" xfId="13" applyFont="1" applyAlignment="1">
      <alignment vertical="center" textRotation="180" shrinkToFit="1"/>
    </xf>
    <xf numFmtId="0" fontId="13" fillId="0" borderId="0" xfId="13" applyFont="1" applyAlignment="1">
      <alignment horizontal="center" vertical="center" textRotation="180" shrinkToFit="1"/>
    </xf>
    <xf numFmtId="0" fontId="80" fillId="0" borderId="0" xfId="13" applyFont="1" applyAlignment="1">
      <alignment vertical="center" textRotation="180" shrinkToFit="1"/>
    </xf>
    <xf numFmtId="0" fontId="80" fillId="0" borderId="0" xfId="13" applyFont="1" applyAlignment="1">
      <alignment horizontal="center" vertical="center" textRotation="180" shrinkToFit="1"/>
    </xf>
    <xf numFmtId="0" fontId="80" fillId="0" borderId="0" xfId="13" applyFont="1" applyAlignment="1">
      <alignment vertical="center" textRotation="180" wrapText="1" shrinkToFit="1"/>
    </xf>
    <xf numFmtId="0" fontId="80" fillId="0" borderId="0" xfId="13" applyFont="1" applyAlignment="1">
      <alignment horizontal="center" vertical="center" textRotation="180" wrapText="1" shrinkToFit="1"/>
    </xf>
    <xf numFmtId="0" fontId="54" fillId="0" borderId="50" xfId="13" applyFont="1" applyBorder="1" applyAlignment="1">
      <alignment horizontal="right" vertical="center" shrinkToFit="1"/>
    </xf>
    <xf numFmtId="0" fontId="54" fillId="0" borderId="0" xfId="13" applyFont="1" applyAlignment="1">
      <alignment horizontal="right" vertical="center" shrinkToFit="1"/>
    </xf>
    <xf numFmtId="0" fontId="54" fillId="0" borderId="50" xfId="13" applyFont="1" applyBorder="1" applyAlignment="1">
      <alignment horizontal="left" vertical="center" shrinkToFit="1"/>
    </xf>
    <xf numFmtId="0" fontId="54" fillId="0" borderId="0" xfId="13" applyFont="1" applyAlignment="1">
      <alignment horizontal="left" vertical="center" shrinkToFit="1"/>
    </xf>
    <xf numFmtId="0" fontId="85" fillId="0" borderId="0" xfId="13" applyFont="1" applyAlignment="1">
      <alignment horizontal="center" vertical="center" shrinkToFit="1"/>
    </xf>
    <xf numFmtId="0" fontId="26" fillId="0" borderId="3" xfId="13" applyFont="1" applyBorder="1" applyAlignment="1">
      <alignment vertical="center" shrinkToFit="1"/>
    </xf>
    <xf numFmtId="0" fontId="26" fillId="0" borderId="3" xfId="13" applyFont="1" applyBorder="1" applyAlignment="1">
      <alignment horizontal="center" vertical="center" shrinkToFit="1"/>
    </xf>
    <xf numFmtId="0" fontId="83" fillId="0" borderId="0" xfId="13" applyFont="1" applyAlignment="1">
      <alignment horizontal="center"/>
    </xf>
    <xf numFmtId="0" fontId="82" fillId="0" borderId="0" xfId="13" applyFont="1" applyAlignment="1">
      <alignment horizontal="center" vertical="center" shrinkToFit="1"/>
    </xf>
    <xf numFmtId="0" fontId="82" fillId="0" borderId="17" xfId="13" applyFont="1" applyBorder="1" applyAlignment="1">
      <alignment horizontal="center" vertical="center" shrinkToFit="1"/>
    </xf>
    <xf numFmtId="0" fontId="82" fillId="0" borderId="18" xfId="13" applyFont="1" applyBorder="1" applyAlignment="1">
      <alignment horizontal="center" vertical="center" shrinkToFit="1"/>
    </xf>
    <xf numFmtId="0" fontId="91" fillId="0" borderId="17" xfId="13" applyFont="1" applyBorder="1" applyAlignment="1">
      <alignment horizontal="center" vertical="center" shrinkToFit="1"/>
    </xf>
    <xf numFmtId="0" fontId="82" fillId="0" borderId="84" xfId="13" applyFont="1" applyBorder="1" applyAlignment="1">
      <alignment horizontal="center" vertical="center" shrinkToFit="1"/>
    </xf>
    <xf numFmtId="0" fontId="82" fillId="0" borderId="85" xfId="13" applyFont="1" applyBorder="1" applyAlignment="1">
      <alignment horizontal="center" vertical="center" shrinkToFit="1"/>
    </xf>
    <xf numFmtId="0" fontId="14" fillId="0" borderId="82" xfId="13" applyFont="1" applyBorder="1" applyAlignment="1">
      <alignment horizontal="center" shrinkToFit="1"/>
    </xf>
    <xf numFmtId="0" fontId="14" fillId="0" borderId="83" xfId="13" applyFont="1" applyBorder="1" applyAlignment="1">
      <alignment horizontal="center" shrinkToFit="1"/>
    </xf>
    <xf numFmtId="0" fontId="17" fillId="0" borderId="83" xfId="13" applyFont="1" applyBorder="1" applyAlignment="1">
      <alignment horizontal="center" vertical="center" shrinkToFit="1"/>
    </xf>
    <xf numFmtId="0" fontId="14" fillId="0" borderId="82" xfId="13" applyFont="1" applyBorder="1" applyAlignment="1">
      <alignment shrinkToFit="1"/>
    </xf>
    <xf numFmtId="0" fontId="14" fillId="0" borderId="83" xfId="13" applyFont="1" applyBorder="1" applyAlignment="1">
      <alignment vertical="center" shrinkToFit="1"/>
    </xf>
    <xf numFmtId="178" fontId="14" fillId="0" borderId="83" xfId="13" applyNumberFormat="1" applyFont="1" applyBorder="1" applyAlignment="1">
      <alignment vertical="center" shrinkToFit="1"/>
    </xf>
    <xf numFmtId="0" fontId="17" fillId="0" borderId="83" xfId="13" applyFont="1" applyBorder="1" applyAlignment="1">
      <alignment vertical="center" shrinkToFit="1"/>
    </xf>
    <xf numFmtId="0" fontId="17" fillId="0" borderId="83" xfId="13" applyFont="1" applyBorder="1" applyAlignment="1">
      <alignment horizontal="center" shrinkToFit="1"/>
    </xf>
    <xf numFmtId="0" fontId="17" fillId="0" borderId="82" xfId="13" applyFont="1" applyBorder="1" applyAlignment="1">
      <alignment horizontal="center" shrinkToFit="1"/>
    </xf>
    <xf numFmtId="0" fontId="17" fillId="0" borderId="86" xfId="13" applyFont="1" applyBorder="1" applyAlignment="1">
      <alignment horizontal="center" shrinkToFit="1"/>
    </xf>
    <xf numFmtId="0" fontId="17" fillId="0" borderId="86" xfId="13" applyFont="1" applyBorder="1" applyAlignment="1">
      <alignment horizontal="center" vertical="center" shrinkToFit="1"/>
    </xf>
    <xf numFmtId="0" fontId="29" fillId="0" borderId="86" xfId="13" applyFont="1" applyBorder="1" applyAlignment="1">
      <alignment horizontal="center" vertical="center" shrinkToFit="1"/>
    </xf>
    <xf numFmtId="0" fontId="14" fillId="0" borderId="86" xfId="13" applyFont="1" applyBorder="1" applyAlignment="1">
      <alignment horizontal="center" shrinkToFit="1"/>
    </xf>
    <xf numFmtId="0" fontId="14" fillId="0" borderId="86" xfId="13" applyFont="1" applyBorder="1" applyAlignment="1">
      <alignment shrinkToFit="1"/>
    </xf>
    <xf numFmtId="0" fontId="91" fillId="0" borderId="84" xfId="13" applyFont="1" applyBorder="1" applyAlignment="1">
      <alignment horizontal="center" vertical="center" shrinkToFit="1"/>
    </xf>
    <xf numFmtId="0" fontId="17" fillId="0" borderId="82" xfId="13" applyFont="1" applyBorder="1" applyAlignment="1">
      <alignment horizontal="center" vertical="center" shrinkToFit="1"/>
    </xf>
    <xf numFmtId="0" fontId="14" fillId="0" borderId="83" xfId="13" applyFont="1" applyBorder="1" applyAlignment="1">
      <alignment shrinkToFit="1"/>
    </xf>
    <xf numFmtId="0" fontId="29" fillId="0" borderId="82" xfId="13" applyFont="1" applyBorder="1" applyAlignment="1">
      <alignment horizontal="center" vertical="center" wrapText="1" shrinkToFit="1"/>
    </xf>
    <xf numFmtId="0" fontId="14" fillId="0" borderId="86" xfId="13" applyFont="1" applyBorder="1" applyAlignment="1">
      <alignment vertical="center" shrinkToFit="1"/>
    </xf>
    <xf numFmtId="0" fontId="80" fillId="0" borderId="86" xfId="13" applyFont="1" applyBorder="1" applyAlignment="1">
      <alignment horizontal="center" vertical="center" shrinkToFit="1"/>
    </xf>
    <xf numFmtId="0" fontId="84" fillId="0" borderId="86" xfId="13" applyFont="1" applyBorder="1" applyAlignment="1">
      <alignment horizontal="center" shrinkToFit="1"/>
    </xf>
    <xf numFmtId="0" fontId="31" fillId="0" borderId="86" xfId="13" applyFont="1" applyBorder="1" applyAlignment="1">
      <alignment horizontal="center" vertical="center" shrinkToFit="1"/>
    </xf>
    <xf numFmtId="0" fontId="26" fillId="0" borderId="82" xfId="13" applyFont="1" applyBorder="1" applyAlignment="1">
      <alignment vertical="center" shrinkToFit="1"/>
    </xf>
    <xf numFmtId="0" fontId="26" fillId="0" borderId="0" xfId="13" applyFont="1" applyAlignment="1">
      <alignment vertical="top" shrinkToFit="1"/>
    </xf>
    <xf numFmtId="0" fontId="32" fillId="0" borderId="0" xfId="13" applyFont="1" applyAlignment="1">
      <alignment vertical="top" wrapText="1"/>
    </xf>
    <xf numFmtId="0" fontId="37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35" fillId="0" borderId="3" xfId="0" applyFont="1" applyBorder="1" applyAlignment="1">
      <alignment vertical="center"/>
    </xf>
    <xf numFmtId="0" fontId="40" fillId="0" borderId="0" xfId="0" applyFont="1" applyAlignment="1">
      <alignment wrapText="1"/>
    </xf>
    <xf numFmtId="0" fontId="43" fillId="0" borderId="25" xfId="0" applyFont="1" applyBorder="1" applyAlignment="1">
      <alignment horizontal="center" vertical="center" shrinkToFit="1"/>
    </xf>
    <xf numFmtId="0" fontId="43" fillId="0" borderId="81" xfId="0" applyFont="1" applyBorder="1" applyAlignment="1">
      <alignment horizontal="center" vertical="center" shrinkToFit="1"/>
    </xf>
    <xf numFmtId="0" fontId="43" fillId="0" borderId="39" xfId="0" applyFont="1" applyBorder="1" applyAlignment="1">
      <alignment horizontal="center" vertical="center" shrinkToFit="1"/>
    </xf>
    <xf numFmtId="0" fontId="43" fillId="0" borderId="21" xfId="0" applyFont="1" applyBorder="1" applyAlignment="1">
      <alignment horizontal="center" vertical="center" shrinkToFit="1"/>
    </xf>
    <xf numFmtId="0" fontId="32" fillId="0" borderId="0" xfId="13" applyFont="1" applyAlignment="1">
      <alignment horizontal="center" vertical="center" wrapText="1"/>
    </xf>
    <xf numFmtId="0" fontId="40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0" borderId="0" xfId="11" applyFont="1" applyAlignment="1" applyProtection="1">
      <alignment vertical="center"/>
      <protection locked="0"/>
    </xf>
    <xf numFmtId="0" fontId="35" fillId="0" borderId="0" xfId="11" applyFont="1" applyAlignment="1" applyProtection="1">
      <alignment horizontal="center" vertical="center" shrinkToFit="1"/>
      <protection locked="0"/>
    </xf>
    <xf numFmtId="0" fontId="33" fillId="0" borderId="50" xfId="0" applyFont="1" applyBorder="1" applyAlignment="1" applyProtection="1">
      <alignment vertical="center" shrinkToFit="1"/>
      <protection locked="0"/>
    </xf>
    <xf numFmtId="180" fontId="40" fillId="0" borderId="50" xfId="0" applyNumberFormat="1" applyFont="1" applyBorder="1" applyAlignment="1" applyProtection="1">
      <alignment horizontal="center" vertical="center" shrinkToFit="1"/>
      <protection locked="0"/>
    </xf>
    <xf numFmtId="0" fontId="40" fillId="0" borderId="50" xfId="0" applyFont="1" applyBorder="1" applyAlignment="1" applyProtection="1">
      <alignment vertical="center" shrinkToFit="1"/>
      <protection locked="0"/>
    </xf>
    <xf numFmtId="0" fontId="33" fillId="0" borderId="49" xfId="0" applyFont="1" applyBorder="1" applyAlignment="1" applyProtection="1">
      <alignment vertical="center" shrinkToFit="1"/>
      <protection locked="0"/>
    </xf>
    <xf numFmtId="180" fontId="40" fillId="0" borderId="50" xfId="0" applyNumberFormat="1" applyFont="1" applyBorder="1" applyAlignment="1" applyProtection="1">
      <alignment vertical="center" shrinkToFit="1"/>
      <protection locked="0"/>
    </xf>
    <xf numFmtId="0" fontId="33" fillId="0" borderId="50" xfId="0" applyFont="1" applyBorder="1" applyAlignment="1" applyProtection="1">
      <alignment vertical="center" wrapText="1" shrinkToFit="1"/>
      <protection locked="0"/>
    </xf>
    <xf numFmtId="0" fontId="96" fillId="0" borderId="0" xfId="13" applyFont="1" applyAlignment="1">
      <alignment vertical="center" wrapText="1"/>
    </xf>
    <xf numFmtId="0" fontId="99" fillId="0" borderId="0" xfId="0" applyFont="1" applyAlignment="1" applyProtection="1">
      <alignment horizontal="center" vertical="center" shrinkToFit="1"/>
      <protection locked="0"/>
    </xf>
    <xf numFmtId="0" fontId="97" fillId="0" borderId="0" xfId="13" applyFont="1" applyAlignment="1">
      <alignment vertical="center" wrapText="1"/>
    </xf>
    <xf numFmtId="0" fontId="98" fillId="0" borderId="0" xfId="13" applyFont="1" applyAlignment="1">
      <alignment vertical="center" wrapText="1"/>
    </xf>
    <xf numFmtId="0" fontId="93" fillId="0" borderId="0" xfId="0" applyFont="1" applyAlignment="1">
      <alignment vertical="center" wrapText="1"/>
    </xf>
    <xf numFmtId="0" fontId="96" fillId="0" borderId="0" xfId="0" applyFont="1" applyAlignment="1">
      <alignment vertical="center" wrapText="1"/>
    </xf>
    <xf numFmtId="0" fontId="99" fillId="0" borderId="29" xfId="0" applyFont="1" applyBorder="1" applyAlignment="1" applyProtection="1">
      <alignment horizontal="center" vertical="center" shrinkToFit="1"/>
      <protection locked="0"/>
    </xf>
    <xf numFmtId="0" fontId="100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99" fillId="0" borderId="2" xfId="0" applyFont="1" applyBorder="1" applyAlignment="1" applyProtection="1">
      <alignment horizontal="center" vertical="center" shrinkToFit="1"/>
      <protection locked="0"/>
    </xf>
    <xf numFmtId="0" fontId="102" fillId="0" borderId="50" xfId="0" applyFont="1" applyBorder="1" applyAlignment="1" applyProtection="1">
      <alignment horizontal="center" vertical="center" shrinkToFit="1"/>
      <protection locked="0"/>
    </xf>
    <xf numFmtId="0" fontId="102" fillId="0" borderId="0" xfId="0" applyFont="1" applyAlignment="1" applyProtection="1">
      <alignment horizontal="center" vertical="center" shrinkToFit="1"/>
      <protection locked="0"/>
    </xf>
    <xf numFmtId="0" fontId="100" fillId="0" borderId="0" xfId="0" applyFont="1" applyAlignment="1">
      <alignment horizontal="center" vertical="center"/>
    </xf>
    <xf numFmtId="0" fontId="99" fillId="0" borderId="3" xfId="0" applyFont="1" applyBorder="1" applyAlignment="1" applyProtection="1">
      <alignment horizontal="center" vertical="center" shrinkToFit="1"/>
      <protection locked="0"/>
    </xf>
    <xf numFmtId="0" fontId="100" fillId="0" borderId="0" xfId="0" applyFont="1" applyAlignment="1" applyProtection="1">
      <alignment horizontal="center" vertical="center" shrinkToFit="1"/>
      <protection locked="0"/>
    </xf>
    <xf numFmtId="0" fontId="100" fillId="0" borderId="0" xfId="11" applyFont="1" applyAlignment="1">
      <alignment vertical="center"/>
    </xf>
    <xf numFmtId="0" fontId="99" fillId="0" borderId="105" xfId="0" applyFont="1" applyBorder="1" applyAlignment="1" applyProtection="1">
      <alignment horizontal="center" vertical="center" shrinkToFit="1"/>
      <protection locked="0"/>
    </xf>
    <xf numFmtId="0" fontId="99" fillId="0" borderId="106" xfId="0" applyFont="1" applyBorder="1" applyAlignment="1" applyProtection="1">
      <alignment horizontal="center" vertical="center" shrinkToFit="1"/>
      <protection locked="0"/>
    </xf>
    <xf numFmtId="0" fontId="101" fillId="0" borderId="0" xfId="0" applyFont="1" applyAlignment="1" applyProtection="1">
      <alignment horizontal="center" vertical="center" shrinkToFit="1"/>
      <protection locked="0"/>
    </xf>
    <xf numFmtId="0" fontId="99" fillId="0" borderId="0" xfId="0" applyFont="1" applyAlignment="1">
      <alignment horizontal="center" vertical="center"/>
    </xf>
    <xf numFmtId="0" fontId="99" fillId="0" borderId="0" xfId="0" applyFont="1" applyAlignment="1" applyProtection="1">
      <alignment vertical="center" shrinkToFit="1"/>
      <protection locked="0"/>
    </xf>
    <xf numFmtId="0" fontId="101" fillId="0" borderId="2" xfId="0" applyFont="1" applyBorder="1" applyAlignment="1" applyProtection="1">
      <alignment horizontal="center" vertical="center" shrinkToFit="1"/>
      <protection locked="0"/>
    </xf>
    <xf numFmtId="0" fontId="100" fillId="0" borderId="0" xfId="11" applyFont="1" applyAlignment="1" applyProtection="1">
      <alignment horizontal="center" vertical="center" shrinkToFit="1"/>
      <protection locked="0"/>
    </xf>
    <xf numFmtId="0" fontId="33" fillId="0" borderId="58" xfId="0" applyFont="1" applyBorder="1" applyAlignment="1">
      <alignment horizontal="left" vertical="center" shrinkToFit="1"/>
    </xf>
    <xf numFmtId="0" fontId="33" fillId="0" borderId="76" xfId="0" applyFont="1" applyBorder="1" applyAlignment="1">
      <alignment horizontal="left" vertical="center" shrinkToFit="1"/>
    </xf>
    <xf numFmtId="0" fontId="40" fillId="0" borderId="73" xfId="0" applyFont="1" applyBorder="1" applyAlignment="1" applyProtection="1">
      <alignment horizontal="center" vertical="center" shrinkToFit="1"/>
      <protection locked="0"/>
    </xf>
    <xf numFmtId="0" fontId="40" fillId="0" borderId="74" xfId="0" applyFont="1" applyBorder="1" applyAlignment="1" applyProtection="1">
      <alignment horizontal="center" vertical="center" shrinkToFit="1"/>
      <protection locked="0"/>
    </xf>
    <xf numFmtId="0" fontId="40" fillId="0" borderId="31" xfId="0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40" fillId="0" borderId="52" xfId="0" applyFont="1" applyBorder="1" applyAlignment="1" applyProtection="1">
      <alignment horizontal="center" vertical="center" shrinkToFit="1"/>
      <protection locked="0"/>
    </xf>
    <xf numFmtId="0" fontId="40" fillId="0" borderId="52" xfId="0" applyFont="1" applyBorder="1" applyAlignment="1">
      <alignment horizontal="center" vertical="center" shrinkToFit="1"/>
    </xf>
    <xf numFmtId="0" fontId="40" fillId="0" borderId="77" xfId="0" applyFont="1" applyBorder="1" applyAlignment="1">
      <alignment horizontal="center" vertical="center" shrinkToFit="1"/>
    </xf>
    <xf numFmtId="0" fontId="40" fillId="0" borderId="75" xfId="0" applyFont="1" applyBorder="1" applyAlignment="1" applyProtection="1">
      <alignment horizontal="center" vertical="center" shrinkToFit="1"/>
      <protection locked="0"/>
    </xf>
    <xf numFmtId="0" fontId="40" fillId="0" borderId="76" xfId="0" applyFont="1" applyBorder="1" applyAlignment="1">
      <alignment horizontal="center" vertical="center" shrinkToFit="1"/>
    </xf>
    <xf numFmtId="0" fontId="40" fillId="0" borderId="79" xfId="0" applyFont="1" applyBorder="1" applyAlignment="1">
      <alignment horizontal="center" vertical="center" shrinkToFit="1"/>
    </xf>
    <xf numFmtId="0" fontId="33" fillId="0" borderId="52" xfId="1216" applyFont="1" applyBorder="1" applyAlignment="1" applyProtection="1">
      <alignment horizontal="center" vertical="center"/>
      <protection locked="0"/>
    </xf>
    <xf numFmtId="0" fontId="33" fillId="0" borderId="79" xfId="1216" applyFont="1" applyBorder="1" applyAlignment="1" applyProtection="1">
      <alignment horizontal="center" vertical="center"/>
      <protection locked="0"/>
    </xf>
    <xf numFmtId="0" fontId="40" fillId="0" borderId="71" xfId="0" applyFont="1" applyBorder="1" applyAlignment="1">
      <alignment horizontal="center" vertical="center" shrinkToFit="1"/>
    </xf>
    <xf numFmtId="0" fontId="40" fillId="0" borderId="71" xfId="1216" applyFont="1" applyBorder="1" applyAlignment="1" applyProtection="1">
      <alignment horizontal="center" vertical="center" shrinkToFit="1"/>
      <protection locked="0"/>
    </xf>
    <xf numFmtId="0" fontId="40" fillId="0" borderId="78" xfId="1216" applyFont="1" applyBorder="1" applyAlignment="1" applyProtection="1">
      <alignment horizontal="center" vertical="center" shrinkToFit="1"/>
      <protection locked="0"/>
    </xf>
    <xf numFmtId="0" fontId="40" fillId="0" borderId="95" xfId="0" applyFont="1" applyBorder="1" applyAlignment="1">
      <alignment horizontal="center" vertical="center" shrinkToFit="1"/>
    </xf>
    <xf numFmtId="0" fontId="40" fillId="0" borderId="80" xfId="0" applyFont="1" applyBorder="1" applyAlignment="1">
      <alignment horizontal="center" vertical="center" shrinkToFit="1"/>
    </xf>
    <xf numFmtId="0" fontId="40" fillId="0" borderId="77" xfId="0" applyFont="1" applyBorder="1" applyAlignment="1" applyProtection="1">
      <alignment horizontal="center" vertical="center" shrinkToFit="1"/>
      <protection locked="0"/>
    </xf>
    <xf numFmtId="0" fontId="40" fillId="0" borderId="58" xfId="0" applyFont="1" applyBorder="1" applyAlignment="1" applyProtection="1">
      <alignment horizontal="center" vertical="center" shrinkToFit="1"/>
      <protection locked="0"/>
    </xf>
    <xf numFmtId="0" fontId="40" fillId="0" borderId="76" xfId="0" applyFont="1" applyBorder="1" applyAlignment="1" applyProtection="1">
      <alignment horizontal="center" vertical="center" shrinkToFit="1"/>
      <protection locked="0"/>
    </xf>
    <xf numFmtId="0" fontId="40" fillId="0" borderId="91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51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69" xfId="0" applyFont="1" applyBorder="1" applyAlignment="1">
      <alignment horizontal="center" vertical="center" shrinkToFit="1"/>
    </xf>
    <xf numFmtId="0" fontId="64" fillId="0" borderId="0" xfId="1216" applyFont="1" applyAlignment="1" applyProtection="1">
      <alignment horizontal="center" vertical="center" shrinkToFit="1"/>
      <protection locked="0"/>
    </xf>
    <xf numFmtId="0" fontId="40" fillId="0" borderId="28" xfId="0" applyFont="1" applyBorder="1" applyAlignment="1">
      <alignment horizontal="center" vertical="center" shrinkToFit="1"/>
    </xf>
    <xf numFmtId="0" fontId="40" fillId="0" borderId="96" xfId="0" applyFont="1" applyBorder="1" applyAlignment="1">
      <alignment horizontal="center" vertical="center" shrinkToFit="1"/>
    </xf>
    <xf numFmtId="0" fontId="40" fillId="0" borderId="72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70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92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40" fillId="0" borderId="73" xfId="0" applyFont="1" applyBorder="1" applyAlignment="1">
      <alignment horizontal="center" vertical="center" shrinkToFit="1"/>
    </xf>
    <xf numFmtId="0" fontId="40" fillId="0" borderId="96" xfId="0" applyFont="1" applyBorder="1" applyAlignment="1" applyProtection="1">
      <alignment horizontal="center" vertical="center" shrinkToFit="1"/>
      <protection locked="0"/>
    </xf>
    <xf numFmtId="0" fontId="40" fillId="0" borderId="21" xfId="0" applyFont="1" applyBorder="1" applyAlignment="1" applyProtection="1">
      <alignment horizontal="center" vertical="center" shrinkToFit="1"/>
      <protection locked="0"/>
    </xf>
    <xf numFmtId="0" fontId="40" fillId="0" borderId="95" xfId="0" applyFont="1" applyBorder="1" applyAlignment="1" applyProtection="1">
      <alignment horizontal="center" vertical="center" shrinkToFit="1"/>
      <protection locked="0"/>
    </xf>
    <xf numFmtId="0" fontId="40" fillId="0" borderId="92" xfId="0" applyFont="1" applyBorder="1" applyAlignment="1" applyProtection="1">
      <alignment horizontal="center" vertical="center" shrinkToFit="1"/>
      <protection locked="0"/>
    </xf>
    <xf numFmtId="0" fontId="40" fillId="0" borderId="25" xfId="0" applyFont="1" applyBorder="1" applyAlignment="1" applyProtection="1">
      <alignment horizontal="center" vertical="center" shrinkToFit="1"/>
      <protection locked="0"/>
    </xf>
    <xf numFmtId="0" fontId="40" fillId="0" borderId="91" xfId="0" applyFont="1" applyBorder="1" applyAlignment="1" applyProtection="1">
      <alignment horizontal="center" vertical="center" shrinkToFit="1"/>
      <protection locked="0"/>
    </xf>
    <xf numFmtId="0" fontId="40" fillId="0" borderId="81" xfId="0" applyFont="1" applyBorder="1" applyAlignment="1" applyProtection="1">
      <alignment horizontal="center" vertical="center" shrinkToFit="1"/>
      <protection locked="0"/>
    </xf>
    <xf numFmtId="0" fontId="46" fillId="0" borderId="46" xfId="0" applyFont="1" applyBorder="1" applyAlignment="1" applyProtection="1">
      <alignment vertical="center" shrinkToFit="1"/>
      <protection locked="0"/>
    </xf>
    <xf numFmtId="0" fontId="46" fillId="0" borderId="25" xfId="0" applyFont="1" applyBorder="1" applyAlignment="1" applyProtection="1">
      <alignment vertical="center" shrinkToFit="1"/>
      <protection locked="0"/>
    </xf>
    <xf numFmtId="0" fontId="40" fillId="0" borderId="6" xfId="1216" applyFont="1" applyBorder="1" applyAlignment="1" applyProtection="1">
      <alignment vertical="center" shrinkToFit="1"/>
      <protection locked="0"/>
    </xf>
    <xf numFmtId="0" fontId="40" fillId="0" borderId="21" xfId="1216" applyFont="1" applyBorder="1" applyAlignment="1" applyProtection="1">
      <alignment vertical="center" shrinkToFit="1"/>
      <protection locked="0"/>
    </xf>
    <xf numFmtId="0" fontId="40" fillId="0" borderId="3" xfId="1216" applyFont="1" applyBorder="1" applyAlignment="1" applyProtection="1">
      <alignment vertical="center" shrinkToFit="1"/>
      <protection locked="0"/>
    </xf>
    <xf numFmtId="0" fontId="40" fillId="0" borderId="0" xfId="1216" applyFont="1" applyAlignment="1" applyProtection="1">
      <alignment vertical="center" shrinkToFit="1"/>
      <protection locked="0"/>
    </xf>
    <xf numFmtId="0" fontId="46" fillId="0" borderId="3" xfId="0" applyFont="1" applyBorder="1" applyAlignment="1" applyProtection="1">
      <alignment vertical="center" shrinkToFit="1"/>
      <protection locked="0"/>
    </xf>
    <xf numFmtId="0" fontId="46" fillId="0" borderId="0" xfId="0" applyFont="1" applyAlignment="1" applyProtection="1">
      <alignment vertical="center" shrinkToFit="1"/>
      <protection locked="0"/>
    </xf>
    <xf numFmtId="0" fontId="40" fillId="0" borderId="6" xfId="0" applyFont="1" applyBorder="1" applyAlignment="1">
      <alignment vertical="center" shrinkToFit="1"/>
    </xf>
    <xf numFmtId="0" fontId="40" fillId="0" borderId="21" xfId="0" applyFont="1" applyBorder="1" applyAlignment="1">
      <alignment vertical="center" shrinkToFit="1"/>
    </xf>
    <xf numFmtId="0" fontId="47" fillId="0" borderId="17" xfId="0" applyFont="1" applyBorder="1" applyAlignment="1" applyProtection="1">
      <alignment vertical="center" shrinkToFit="1"/>
      <protection locked="0"/>
    </xf>
    <xf numFmtId="0" fontId="47" fillId="0" borderId="16" xfId="0" applyFont="1" applyBorder="1" applyAlignment="1" applyProtection="1">
      <alignment vertical="center" shrinkToFit="1"/>
      <protection locked="0"/>
    </xf>
    <xf numFmtId="0" fontId="46" fillId="0" borderId="17" xfId="0" applyFont="1" applyBorder="1" applyAlignment="1">
      <alignment vertical="center" shrinkToFit="1"/>
    </xf>
    <xf numFmtId="0" fontId="46" fillId="0" borderId="16" xfId="0" applyFont="1" applyBorder="1" applyAlignment="1">
      <alignment vertical="center" shrinkToFit="1"/>
    </xf>
    <xf numFmtId="0" fontId="36" fillId="0" borderId="97" xfId="0" applyFont="1" applyBorder="1" applyAlignment="1" applyProtection="1">
      <alignment horizontal="center" vertical="center" shrinkToFit="1"/>
      <protection locked="0"/>
    </xf>
    <xf numFmtId="0" fontId="36" fillId="0" borderId="2" xfId="0" applyFont="1" applyBorder="1" applyAlignment="1" applyProtection="1">
      <alignment horizontal="center" vertical="center" shrinkToFit="1"/>
      <protection locked="0"/>
    </xf>
    <xf numFmtId="0" fontId="36" fillId="0" borderId="98" xfId="0" applyFont="1" applyBorder="1" applyAlignment="1" applyProtection="1">
      <alignment horizontal="center" vertical="center" shrinkToFit="1"/>
      <protection locked="0"/>
    </xf>
    <xf numFmtId="0" fontId="40" fillId="0" borderId="54" xfId="1216" applyFont="1" applyBorder="1" applyAlignment="1" applyProtection="1">
      <alignment vertical="center" shrinkToFit="1"/>
      <protection locked="0"/>
    </xf>
    <xf numFmtId="0" fontId="40" fillId="0" borderId="50" xfId="1216" applyFont="1" applyBorder="1" applyAlignment="1" applyProtection="1">
      <alignment vertical="center" shrinkToFit="1"/>
      <protection locked="0"/>
    </xf>
    <xf numFmtId="0" fontId="46" fillId="0" borderId="46" xfId="0" applyFont="1" applyBorder="1" applyAlignment="1">
      <alignment vertical="center" shrinkToFit="1"/>
    </xf>
    <xf numFmtId="0" fontId="46" fillId="0" borderId="25" xfId="0" applyFont="1" applyBorder="1" applyAlignment="1">
      <alignment vertical="center" shrinkToFit="1"/>
    </xf>
    <xf numFmtId="0" fontId="47" fillId="0" borderId="3" xfId="0" applyFont="1" applyBorder="1" applyAlignment="1">
      <alignment vertical="center" shrinkToFit="1"/>
    </xf>
    <xf numFmtId="0" fontId="47" fillId="0" borderId="0" xfId="0" applyFont="1" applyAlignment="1">
      <alignment vertical="center" shrinkToFit="1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8" xfId="1216" applyFont="1" applyBorder="1" applyAlignment="1" applyProtection="1">
      <alignment horizontal="center" vertical="center"/>
      <protection locked="0"/>
    </xf>
    <xf numFmtId="0" fontId="33" fillId="0" borderId="51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52" xfId="0" applyFont="1" applyBorder="1" applyAlignment="1" applyProtection="1">
      <alignment horizontal="center" vertical="center"/>
      <protection locked="0"/>
    </xf>
    <xf numFmtId="0" fontId="32" fillId="0" borderId="75" xfId="0" applyFont="1" applyBorder="1" applyAlignment="1" applyProtection="1">
      <alignment horizontal="center" vertical="center"/>
      <protection locked="0"/>
    </xf>
    <xf numFmtId="0" fontId="32" fillId="0" borderId="52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58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6" borderId="71" xfId="1216" applyFont="1" applyFill="1" applyBorder="1" applyAlignment="1" applyProtection="1">
      <alignment horizontal="center" vertical="center" shrinkToFit="1"/>
      <protection locked="0"/>
    </xf>
    <xf numFmtId="0" fontId="33" fillId="6" borderId="78" xfId="1216" applyFont="1" applyFill="1" applyBorder="1" applyAlignment="1" applyProtection="1">
      <alignment horizontal="center" vertical="center" shrinkToFit="1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33" fillId="0" borderId="53" xfId="0" applyFont="1" applyBorder="1" applyAlignment="1" applyProtection="1">
      <alignment horizontal="center" vertical="center"/>
      <protection locked="0"/>
    </xf>
    <xf numFmtId="0" fontId="33" fillId="0" borderId="81" xfId="0" applyFont="1" applyBorder="1" applyAlignment="1">
      <alignment horizontal="left" vertical="center" shrinkToFit="1"/>
    </xf>
    <xf numFmtId="0" fontId="33" fillId="0" borderId="74" xfId="0" applyFont="1" applyBorder="1" applyAlignment="1">
      <alignment horizontal="left" vertical="center" shrinkToFit="1"/>
    </xf>
    <xf numFmtId="0" fontId="33" fillId="0" borderId="53" xfId="1216" applyFont="1" applyBorder="1" applyAlignment="1" applyProtection="1">
      <alignment horizontal="center" vertical="center"/>
      <protection locked="0"/>
    </xf>
    <xf numFmtId="0" fontId="33" fillId="0" borderId="69" xfId="0" applyFont="1" applyBorder="1" applyAlignment="1" applyProtection="1">
      <alignment horizontal="center" vertical="center" shrinkToFit="1"/>
      <protection locked="0"/>
    </xf>
    <xf numFmtId="0" fontId="33" fillId="0" borderId="71" xfId="0" applyFont="1" applyBorder="1" applyAlignment="1" applyProtection="1">
      <alignment horizontal="center" vertical="center" shrinkToFit="1"/>
      <protection locked="0"/>
    </xf>
    <xf numFmtId="0" fontId="33" fillId="0" borderId="71" xfId="0" applyFont="1" applyBorder="1" applyAlignment="1" applyProtection="1">
      <alignment vertical="center"/>
      <protection locked="0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7" borderId="71" xfId="1216" applyFont="1" applyFill="1" applyBorder="1" applyAlignment="1" applyProtection="1">
      <alignment horizontal="center" vertical="center" shrinkToFit="1"/>
      <protection locked="0"/>
    </xf>
    <xf numFmtId="0" fontId="33" fillId="2" borderId="71" xfId="1216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wrapText="1"/>
    </xf>
    <xf numFmtId="0" fontId="40" fillId="0" borderId="16" xfId="0" applyFont="1" applyBorder="1" applyAlignment="1">
      <alignment horizontal="center" wrapText="1"/>
    </xf>
    <xf numFmtId="0" fontId="33" fillId="3" borderId="54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 vertical="center"/>
    </xf>
    <xf numFmtId="0" fontId="54" fillId="0" borderId="3" xfId="13" applyFont="1" applyBorder="1" applyAlignment="1">
      <alignment horizontal="center" vertical="center" shrinkToFit="1"/>
    </xf>
    <xf numFmtId="0" fontId="54" fillId="0" borderId="0" xfId="13" applyFont="1" applyAlignment="1">
      <alignment horizontal="center" vertical="center" shrinkToFit="1"/>
    </xf>
    <xf numFmtId="0" fontId="54" fillId="0" borderId="29" xfId="13" applyFont="1" applyBorder="1" applyAlignment="1">
      <alignment horizontal="center" vertical="center" shrinkToFit="1"/>
    </xf>
    <xf numFmtId="0" fontId="38" fillId="0" borderId="67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51" fillId="0" borderId="53" xfId="1216" applyFont="1" applyBorder="1" applyAlignment="1" applyProtection="1">
      <alignment horizontal="center" vertical="center"/>
      <protection locked="0"/>
    </xf>
    <xf numFmtId="0" fontId="38" fillId="0" borderId="68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16" xfId="0" applyFont="1" applyBorder="1" applyAlignment="1">
      <alignment horizontal="center" vertical="top"/>
    </xf>
    <xf numFmtId="0" fontId="37" fillId="0" borderId="16" xfId="0" applyFont="1" applyBorder="1" applyAlignment="1" applyProtection="1">
      <alignment horizontal="center" vertical="center" shrinkToFit="1"/>
      <protection locked="0"/>
    </xf>
    <xf numFmtId="0" fontId="33" fillId="9" borderId="54" xfId="0" applyFont="1" applyFill="1" applyBorder="1" applyAlignment="1">
      <alignment horizontal="center" vertical="center"/>
    </xf>
    <xf numFmtId="0" fontId="33" fillId="9" borderId="50" xfId="0" applyFont="1" applyFill="1" applyBorder="1" applyAlignment="1">
      <alignment horizontal="center" vertical="center"/>
    </xf>
    <xf numFmtId="0" fontId="35" fillId="0" borderId="75" xfId="0" applyFont="1" applyBorder="1" applyAlignment="1" applyProtection="1">
      <alignment horizontal="center" vertical="center"/>
      <protection locked="0"/>
    </xf>
    <xf numFmtId="0" fontId="35" fillId="0" borderId="52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36" fillId="0" borderId="97" xfId="0" applyFont="1" applyBorder="1" applyAlignment="1" applyProtection="1">
      <alignment horizontal="center" vertical="center" wrapText="1" shrinkToFit="1"/>
      <protection locked="0"/>
    </xf>
    <xf numFmtId="0" fontId="33" fillId="0" borderId="54" xfId="0" applyFont="1" applyBorder="1" applyAlignment="1" applyProtection="1">
      <alignment horizontal="center" vertical="center" wrapText="1" shrinkToFit="1"/>
      <protection locked="0"/>
    </xf>
    <xf numFmtId="0" fontId="33" fillId="0" borderId="50" xfId="0" applyFont="1" applyBorder="1" applyAlignment="1" applyProtection="1">
      <alignment horizontal="center" vertical="center" wrapText="1" shrinkToFit="1"/>
      <protection locked="0"/>
    </xf>
    <xf numFmtId="0" fontId="99" fillId="0" borderId="100" xfId="0" applyFont="1" applyBorder="1" applyAlignment="1" applyProtection="1">
      <alignment horizontal="center" vertical="center" shrinkToFit="1"/>
      <protection locked="0"/>
    </xf>
    <xf numFmtId="0" fontId="99" fillId="0" borderId="99" xfId="0" applyFont="1" applyBorder="1" applyAlignment="1" applyProtection="1">
      <alignment horizontal="center" vertical="center" shrinkToFit="1"/>
      <protection locked="0"/>
    </xf>
    <xf numFmtId="0" fontId="99" fillId="0" borderId="17" xfId="0" applyFont="1" applyBorder="1" applyAlignment="1" applyProtection="1">
      <alignment horizontal="center" vertical="center" shrinkToFit="1"/>
      <protection locked="0"/>
    </xf>
    <xf numFmtId="0" fontId="99" fillId="0" borderId="73" xfId="0" applyFont="1" applyBorder="1" applyAlignment="1" applyProtection="1">
      <alignment horizontal="center" vertical="center" shrinkToFit="1"/>
      <protection locked="0"/>
    </xf>
    <xf numFmtId="0" fontId="99" fillId="0" borderId="74" xfId="0" applyFont="1" applyBorder="1" applyAlignment="1" applyProtection="1">
      <alignment horizontal="center" vertical="center" shrinkToFit="1"/>
      <protection locked="0"/>
    </xf>
    <xf numFmtId="0" fontId="99" fillId="0" borderId="102" xfId="0" applyFont="1" applyBorder="1" applyAlignment="1" applyProtection="1">
      <alignment horizontal="center" vertical="center" shrinkToFit="1"/>
      <protection locked="0"/>
    </xf>
    <xf numFmtId="0" fontId="99" fillId="0" borderId="31" xfId="0" applyFont="1" applyBorder="1" applyAlignment="1" applyProtection="1">
      <alignment horizontal="center" vertical="center" shrinkToFit="1"/>
      <protection locked="0"/>
    </xf>
    <xf numFmtId="0" fontId="99" fillId="0" borderId="12" xfId="0" applyFont="1" applyBorder="1" applyAlignment="1" applyProtection="1">
      <alignment horizontal="center" vertical="center" shrinkToFit="1"/>
      <protection locked="0"/>
    </xf>
    <xf numFmtId="0" fontId="99" fillId="0" borderId="18" xfId="0" applyFont="1" applyBorder="1" applyAlignment="1" applyProtection="1">
      <alignment horizontal="center" vertical="center" shrinkToFit="1"/>
      <protection locked="0"/>
    </xf>
    <xf numFmtId="0" fontId="99" fillId="0" borderId="93" xfId="0" applyFont="1" applyBorder="1" applyAlignment="1" applyProtection="1">
      <alignment horizontal="center" vertical="center" shrinkToFit="1"/>
      <protection locked="0"/>
    </xf>
    <xf numFmtId="0" fontId="99" fillId="0" borderId="107" xfId="0" applyFont="1" applyBorder="1" applyAlignment="1" applyProtection="1">
      <alignment horizontal="center" vertical="center" shrinkToFit="1"/>
      <protection locked="0"/>
    </xf>
    <xf numFmtId="0" fontId="99" fillId="0" borderId="81" xfId="0" applyFont="1" applyBorder="1" applyAlignment="1" applyProtection="1">
      <alignment horizontal="center" vertical="center" shrinkToFit="1"/>
      <protection locked="0"/>
    </xf>
    <xf numFmtId="0" fontId="99" fillId="0" borderId="101" xfId="0" applyFont="1" applyBorder="1" applyAlignment="1" applyProtection="1">
      <alignment horizontal="center" vertical="center" shrinkToFit="1"/>
      <protection locked="0"/>
    </xf>
    <xf numFmtId="0" fontId="99" fillId="0" borderId="39" xfId="0" applyFont="1" applyBorder="1" applyAlignment="1" applyProtection="1">
      <alignment horizontal="center" vertical="center" shrinkToFit="1"/>
      <protection locked="0"/>
    </xf>
    <xf numFmtId="0" fontId="99" fillId="0" borderId="17" xfId="11" applyFont="1" applyBorder="1" applyAlignment="1">
      <alignment horizontal="center" vertical="center"/>
    </xf>
    <xf numFmtId="0" fontId="99" fillId="0" borderId="16" xfId="11" applyFont="1" applyBorder="1" applyAlignment="1">
      <alignment horizontal="center" vertical="center"/>
    </xf>
    <xf numFmtId="0" fontId="99" fillId="0" borderId="18" xfId="11" applyFont="1" applyBorder="1" applyAlignment="1">
      <alignment horizontal="center" vertical="center"/>
    </xf>
    <xf numFmtId="0" fontId="100" fillId="0" borderId="0" xfId="0" applyFont="1" applyAlignment="1" applyProtection="1">
      <alignment horizontal="right" vertical="center" shrinkToFit="1"/>
      <protection locked="0"/>
    </xf>
    <xf numFmtId="0" fontId="99" fillId="0" borderId="0" xfId="0" applyFont="1" applyAlignment="1" applyProtection="1">
      <alignment horizontal="right" vertical="center" shrinkToFit="1"/>
      <protection locked="0"/>
    </xf>
    <xf numFmtId="0" fontId="99" fillId="0" borderId="29" xfId="0" applyFont="1" applyBorder="1" applyAlignment="1" applyProtection="1">
      <alignment horizontal="right" vertical="center" shrinkToFit="1"/>
      <protection locked="0"/>
    </xf>
    <xf numFmtId="0" fontId="99" fillId="0" borderId="102" xfId="11" applyFont="1" applyBorder="1" applyAlignment="1">
      <alignment horizontal="center" vertical="center"/>
    </xf>
    <xf numFmtId="0" fontId="99" fillId="0" borderId="81" xfId="11" applyFont="1" applyBorder="1" applyAlignment="1">
      <alignment horizontal="center" vertical="center"/>
    </xf>
    <xf numFmtId="0" fontId="99" fillId="0" borderId="101" xfId="11" applyFont="1" applyBorder="1" applyAlignment="1">
      <alignment horizontal="center" vertical="center"/>
    </xf>
    <xf numFmtId="0" fontId="101" fillId="0" borderId="107" xfId="0" applyFont="1" applyBorder="1" applyAlignment="1" applyProtection="1">
      <alignment horizontal="center" vertical="center" shrinkToFit="1"/>
      <protection locked="0"/>
    </xf>
    <xf numFmtId="0" fontId="101" fillId="0" borderId="39" xfId="0" applyFont="1" applyBorder="1" applyAlignment="1" applyProtection="1">
      <alignment horizontal="center" vertical="center" shrinkToFit="1"/>
      <protection locked="0"/>
    </xf>
    <xf numFmtId="0" fontId="101" fillId="0" borderId="93" xfId="0" applyFont="1" applyBorder="1" applyAlignment="1" applyProtection="1">
      <alignment horizontal="center" vertical="center" shrinkToFit="1"/>
      <protection locked="0"/>
    </xf>
    <xf numFmtId="0" fontId="99" fillId="0" borderId="16" xfId="0" applyFont="1" applyBorder="1" applyAlignment="1" applyProtection="1">
      <alignment horizontal="center" vertical="center" shrinkToFit="1"/>
      <protection locked="0"/>
    </xf>
    <xf numFmtId="0" fontId="99" fillId="0" borderId="104" xfId="0" applyFont="1" applyBorder="1" applyAlignment="1" applyProtection="1">
      <alignment horizontal="center" vertical="center" shrinkToFit="1"/>
      <protection locked="0"/>
    </xf>
    <xf numFmtId="0" fontId="99" fillId="0" borderId="49" xfId="0" applyFont="1" applyBorder="1" applyAlignment="1" applyProtection="1">
      <alignment horizontal="center" vertical="center" shrinkToFit="1"/>
      <protection locked="0"/>
    </xf>
    <xf numFmtId="0" fontId="101" fillId="0" borderId="54" xfId="0" applyFont="1" applyBorder="1" applyAlignment="1" applyProtection="1">
      <alignment horizontal="center" vertical="center" wrapText="1" shrinkToFit="1"/>
      <protection locked="0"/>
    </xf>
    <xf numFmtId="0" fontId="101" fillId="0" borderId="50" xfId="0" applyFont="1" applyBorder="1" applyAlignment="1" applyProtection="1">
      <alignment horizontal="center" vertical="center" wrapText="1" shrinkToFit="1"/>
      <protection locked="0"/>
    </xf>
    <xf numFmtId="0" fontId="101" fillId="0" borderId="49" xfId="0" applyFont="1" applyBorder="1" applyAlignment="1" applyProtection="1">
      <alignment horizontal="center" vertical="center" wrapText="1" shrinkToFit="1"/>
      <protection locked="0"/>
    </xf>
    <xf numFmtId="0" fontId="99" fillId="0" borderId="54" xfId="0" applyFont="1" applyBorder="1" applyAlignment="1" applyProtection="1">
      <alignment horizontal="center" vertical="center" shrinkToFit="1"/>
      <protection locked="0"/>
    </xf>
    <xf numFmtId="0" fontId="99" fillId="0" borderId="50" xfId="0" applyFont="1" applyBorder="1" applyAlignment="1" applyProtection="1">
      <alignment horizontal="center" vertical="center" shrinkToFit="1"/>
      <protection locked="0"/>
    </xf>
    <xf numFmtId="0" fontId="99" fillId="0" borderId="103" xfId="0" applyFont="1" applyBorder="1" applyAlignment="1" applyProtection="1">
      <alignment horizontal="center" vertical="center" shrinkToFit="1"/>
      <protection locked="0"/>
    </xf>
    <xf numFmtId="0" fontId="99" fillId="0" borderId="3" xfId="0" applyFont="1" applyBorder="1" applyAlignment="1" applyProtection="1">
      <alignment horizontal="center" vertical="center" shrinkToFit="1"/>
      <protection locked="0"/>
    </xf>
    <xf numFmtId="0" fontId="99" fillId="0" borderId="0" xfId="0" applyFont="1" applyAlignment="1" applyProtection="1">
      <alignment horizontal="center" vertical="center" shrinkToFit="1"/>
      <protection locked="0"/>
    </xf>
    <xf numFmtId="0" fontId="102" fillId="0" borderId="102" xfId="0" applyFont="1" applyBorder="1" applyAlignment="1" applyProtection="1">
      <alignment horizontal="center" vertical="center" shrinkToFit="1"/>
      <protection locked="0"/>
    </xf>
    <xf numFmtId="0" fontId="102" fillId="0" borderId="81" xfId="0" applyFont="1" applyBorder="1" applyAlignment="1" applyProtection="1">
      <alignment horizontal="center" vertical="center" shrinkToFit="1"/>
      <protection locked="0"/>
    </xf>
    <xf numFmtId="0" fontId="102" fillId="0" borderId="101" xfId="0" applyFont="1" applyBorder="1" applyAlignment="1" applyProtection="1">
      <alignment horizontal="center" vertical="center" shrinkToFit="1"/>
      <protection locked="0"/>
    </xf>
    <xf numFmtId="0" fontId="102" fillId="0" borderId="107" xfId="0" applyFont="1" applyBorder="1" applyAlignment="1" applyProtection="1">
      <alignment horizontal="center" vertical="center" shrinkToFit="1"/>
      <protection locked="0"/>
    </xf>
    <xf numFmtId="0" fontId="102" fillId="0" borderId="39" xfId="0" applyFont="1" applyBorder="1" applyAlignment="1" applyProtection="1">
      <alignment horizontal="center" vertical="center" shrinkToFit="1"/>
      <protection locked="0"/>
    </xf>
    <xf numFmtId="0" fontId="102" fillId="0" borderId="93" xfId="0" applyFont="1" applyBorder="1" applyAlignment="1" applyProtection="1">
      <alignment horizontal="center" vertical="center" shrinkToFit="1"/>
      <protection locked="0"/>
    </xf>
    <xf numFmtId="0" fontId="102" fillId="0" borderId="3" xfId="0" applyFont="1" applyBorder="1" applyAlignment="1" applyProtection="1">
      <alignment horizontal="center" vertical="center" shrinkToFit="1"/>
      <protection locked="0"/>
    </xf>
    <xf numFmtId="0" fontId="102" fillId="0" borderId="0" xfId="0" applyFont="1" applyAlignment="1" applyProtection="1">
      <alignment horizontal="center" vertical="center" shrinkToFit="1"/>
      <protection locked="0"/>
    </xf>
    <xf numFmtId="0" fontId="102" fillId="4" borderId="54" xfId="0" applyFont="1" applyFill="1" applyBorder="1" applyAlignment="1" applyProtection="1">
      <alignment horizontal="center" vertical="center" shrinkToFit="1"/>
      <protection locked="0"/>
    </xf>
    <xf numFmtId="0" fontId="102" fillId="4" borderId="50" xfId="0" applyFont="1" applyFill="1" applyBorder="1" applyAlignment="1" applyProtection="1">
      <alignment horizontal="center" vertical="center" shrinkToFit="1"/>
      <protection locked="0"/>
    </xf>
    <xf numFmtId="0" fontId="102" fillId="4" borderId="49" xfId="0" applyFont="1" applyFill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94" fillId="0" borderId="0" xfId="1216" applyFont="1" applyAlignment="1" applyProtection="1">
      <alignment horizontal="center" vertical="center" wrapText="1"/>
      <protection locked="0"/>
    </xf>
    <xf numFmtId="0" fontId="94" fillId="0" borderId="16" xfId="1216" applyFont="1" applyBorder="1" applyAlignment="1" applyProtection="1">
      <alignment horizontal="center" vertical="center" wrapText="1"/>
      <protection locked="0"/>
    </xf>
    <xf numFmtId="0" fontId="95" fillId="0" borderId="0" xfId="1216" applyFont="1" applyAlignment="1" applyProtection="1">
      <alignment horizontal="center" shrinkToFit="1"/>
      <protection locked="0"/>
    </xf>
    <xf numFmtId="0" fontId="40" fillId="0" borderId="11" xfId="0" applyFont="1" applyBorder="1" applyAlignment="1">
      <alignment horizontal="center" vertical="center" shrinkToFit="1"/>
    </xf>
    <xf numFmtId="0" fontId="40" fillId="0" borderId="31" xfId="0" applyFont="1" applyBorder="1" applyAlignment="1">
      <alignment horizontal="center" vertical="center" shrinkToFit="1"/>
    </xf>
    <xf numFmtId="0" fontId="40" fillId="0" borderId="11" xfId="0" applyFont="1" applyBorder="1" applyAlignment="1" applyProtection="1">
      <alignment horizontal="center" vertical="center" shrinkToFit="1"/>
      <protection locked="0"/>
    </xf>
    <xf numFmtId="0" fontId="40" fillId="0" borderId="26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93" xfId="0" applyFont="1" applyBorder="1" applyAlignment="1">
      <alignment horizontal="center" vertical="center" shrinkToFit="1"/>
    </xf>
    <xf numFmtId="0" fontId="40" fillId="0" borderId="74" xfId="0" applyFont="1" applyBorder="1" applyAlignment="1">
      <alignment horizontal="center" vertical="center" shrinkToFit="1"/>
    </xf>
    <xf numFmtId="0" fontId="40" fillId="0" borderId="68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left" vertical="center" indent="2" shrinkToFit="1"/>
    </xf>
    <xf numFmtId="0" fontId="32" fillId="0" borderId="39" xfId="0" applyFont="1" applyBorder="1" applyAlignment="1">
      <alignment horizontal="left" vertical="center" indent="2" shrinkToFit="1"/>
    </xf>
    <xf numFmtId="0" fontId="32" fillId="0" borderId="12" xfId="0" applyFont="1" applyBorder="1" applyAlignment="1">
      <alignment horizontal="left" vertical="center" indent="2" shrinkToFit="1"/>
    </xf>
    <xf numFmtId="0" fontId="33" fillId="0" borderId="77" xfId="1216" applyFont="1" applyBorder="1" applyAlignment="1" applyProtection="1">
      <alignment horizontal="center" vertical="center"/>
      <protection locked="0"/>
    </xf>
    <xf numFmtId="0" fontId="33" fillId="0" borderId="58" xfId="1216" applyFont="1" applyBorder="1" applyAlignment="1" applyProtection="1">
      <alignment horizontal="center" vertical="center"/>
      <protection locked="0"/>
    </xf>
    <xf numFmtId="0" fontId="33" fillId="0" borderId="90" xfId="1216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>
      <alignment horizontal="left" vertical="center" indent="2" shrinkToFit="1"/>
    </xf>
    <xf numFmtId="0" fontId="33" fillId="0" borderId="58" xfId="0" applyFont="1" applyBorder="1" applyAlignment="1">
      <alignment horizontal="left" vertical="center" indent="2" shrinkToFit="1"/>
    </xf>
    <xf numFmtId="0" fontId="33" fillId="0" borderId="89" xfId="0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>
      <alignment horizontal="left" vertical="center" shrinkToFit="1"/>
    </xf>
    <xf numFmtId="0" fontId="47" fillId="0" borderId="0" xfId="0" applyFont="1" applyAlignment="1">
      <alignment horizontal="left" vertical="center" shrinkToFit="1"/>
    </xf>
    <xf numFmtId="0" fontId="35" fillId="0" borderId="89" xfId="0" applyFont="1" applyBorder="1" applyAlignment="1" applyProtection="1">
      <alignment horizontal="center" vertical="center" shrinkToFit="1"/>
      <protection locked="0"/>
    </xf>
    <xf numFmtId="0" fontId="35" fillId="0" borderId="58" xfId="0" applyFont="1" applyBorder="1" applyAlignment="1" applyProtection="1">
      <alignment horizontal="center" vertical="center" shrinkToFit="1"/>
      <protection locked="0"/>
    </xf>
    <xf numFmtId="0" fontId="35" fillId="0" borderId="76" xfId="0" applyFont="1" applyBorder="1" applyAlignment="1" applyProtection="1">
      <alignment horizontal="center" vertical="center" shrinkToFit="1"/>
      <protection locked="0"/>
    </xf>
    <xf numFmtId="0" fontId="32" fillId="0" borderId="89" xfId="0" applyFont="1" applyBorder="1" applyAlignment="1" applyProtection="1">
      <alignment horizontal="center" vertical="center"/>
      <protection locked="0"/>
    </xf>
    <xf numFmtId="0" fontId="32" fillId="0" borderId="58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3" fillId="0" borderId="73" xfId="0" applyFont="1" applyBorder="1" applyAlignment="1">
      <alignment horizontal="left" vertical="center" indent="2" shrinkToFit="1"/>
    </xf>
    <xf numFmtId="0" fontId="33" fillId="0" borderId="81" xfId="0" applyFont="1" applyBorder="1" applyAlignment="1">
      <alignment horizontal="left" vertical="center" indent="2" shrinkToFit="1"/>
    </xf>
    <xf numFmtId="0" fontId="33" fillId="0" borderId="76" xfId="1216" applyFont="1" applyBorder="1" applyAlignment="1" applyProtection="1">
      <alignment horizontal="center" vertical="center"/>
      <protection locked="0"/>
    </xf>
    <xf numFmtId="0" fontId="41" fillId="0" borderId="53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shrinkToFit="1"/>
    </xf>
    <xf numFmtId="0" fontId="44" fillId="0" borderId="71" xfId="0" applyFont="1" applyBorder="1" applyAlignment="1">
      <alignment horizontal="center" vertical="center" shrinkToFit="1"/>
    </xf>
    <xf numFmtId="0" fontId="44" fillId="0" borderId="78" xfId="0" applyFont="1" applyBorder="1" applyAlignment="1">
      <alignment horizontal="center" vertical="center" shrinkToFit="1"/>
    </xf>
    <xf numFmtId="177" fontId="40" fillId="0" borderId="11" xfId="0" applyNumberFormat="1" applyFont="1" applyBorder="1" applyAlignment="1">
      <alignment horizontal="center" vertical="center" shrinkToFit="1"/>
    </xf>
    <xf numFmtId="0" fontId="17" fillId="0" borderId="31" xfId="13" applyFont="1" applyBorder="1" applyAlignment="1">
      <alignment horizontal="center" vertical="center" shrinkToFit="1"/>
    </xf>
    <xf numFmtId="0" fontId="17" fillId="0" borderId="39" xfId="13" applyFont="1" applyBorder="1" applyAlignment="1">
      <alignment horizontal="center" vertical="center" shrinkToFit="1"/>
    </xf>
    <xf numFmtId="0" fontId="17" fillId="0" borderId="12" xfId="13" applyFont="1" applyBorder="1" applyAlignment="1">
      <alignment horizontal="center" vertical="center" shrinkToFit="1"/>
    </xf>
    <xf numFmtId="0" fontId="53" fillId="0" borderId="54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33" fillId="5" borderId="54" xfId="0" applyFont="1" applyFill="1" applyBorder="1" applyAlignment="1">
      <alignment horizontal="center" vertical="center"/>
    </xf>
    <xf numFmtId="0" fontId="33" fillId="5" borderId="50" xfId="0" applyFont="1" applyFill="1" applyBorder="1" applyAlignment="1">
      <alignment horizontal="center" vertical="center"/>
    </xf>
    <xf numFmtId="0" fontId="33" fillId="0" borderId="50" xfId="0" applyFont="1" applyBorder="1" applyAlignment="1" applyProtection="1">
      <alignment horizontal="center" vertical="center" shrinkToFit="1"/>
      <protection locked="0"/>
    </xf>
    <xf numFmtId="0" fontId="101" fillId="0" borderId="2" xfId="0" applyFont="1" applyBorder="1" applyAlignment="1" applyProtection="1">
      <alignment horizontal="center" vertical="center" wrapText="1" shrinkToFit="1"/>
      <protection locked="0"/>
    </xf>
    <xf numFmtId="0" fontId="101" fillId="0" borderId="98" xfId="0" applyFont="1" applyBorder="1" applyAlignment="1" applyProtection="1">
      <alignment horizontal="center" vertical="center" wrapText="1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locked="0"/>
    </xf>
    <xf numFmtId="0" fontId="99" fillId="0" borderId="98" xfId="0" applyFont="1" applyBorder="1" applyAlignment="1" applyProtection="1">
      <alignment horizontal="center" vertical="center" shrinkToFit="1"/>
      <protection locked="0"/>
    </xf>
    <xf numFmtId="0" fontId="99" fillId="0" borderId="97" xfId="0" applyFont="1" applyBorder="1" applyAlignment="1" applyProtection="1">
      <alignment horizontal="center" vertical="center" shrinkToFit="1"/>
      <protection locked="0"/>
    </xf>
    <xf numFmtId="0" fontId="99" fillId="0" borderId="70" xfId="0" applyFont="1" applyBorder="1" applyAlignment="1" applyProtection="1">
      <alignment horizontal="center" vertical="center" shrinkToFit="1"/>
      <protection locked="0"/>
    </xf>
    <xf numFmtId="0" fontId="99" fillId="0" borderId="97" xfId="11" applyFont="1" applyBorder="1" applyAlignment="1">
      <alignment horizontal="center" vertical="center"/>
    </xf>
    <xf numFmtId="0" fontId="99" fillId="0" borderId="2" xfId="11" applyFont="1" applyBorder="1" applyAlignment="1">
      <alignment horizontal="center" vertical="center"/>
    </xf>
    <xf numFmtId="0" fontId="99" fillId="0" borderId="98" xfId="11" applyFont="1" applyBorder="1" applyAlignment="1">
      <alignment horizontal="center" vertical="center"/>
    </xf>
    <xf numFmtId="0" fontId="102" fillId="0" borderId="54" xfId="0" applyFont="1" applyBorder="1" applyAlignment="1" applyProtection="1">
      <alignment horizontal="center" vertical="center" shrinkToFit="1"/>
      <protection locked="0"/>
    </xf>
    <xf numFmtId="0" fontId="102" fillId="0" borderId="50" xfId="0" applyFont="1" applyBorder="1" applyAlignment="1" applyProtection="1">
      <alignment horizontal="center" vertical="center" shrinkToFit="1"/>
      <protection locked="0"/>
    </xf>
    <xf numFmtId="0" fontId="102" fillId="0" borderId="49" xfId="0" applyFont="1" applyBorder="1" applyAlignment="1" applyProtection="1">
      <alignment horizontal="center" vertical="center" shrinkToFit="1"/>
      <protection locked="0"/>
    </xf>
    <xf numFmtId="0" fontId="33" fillId="0" borderId="68" xfId="1216" applyFont="1" applyBorder="1" applyAlignment="1" applyProtection="1">
      <alignment horizontal="center" vertical="center"/>
      <protection locked="0"/>
    </xf>
    <xf numFmtId="0" fontId="32" fillId="0" borderId="67" xfId="0" applyFont="1" applyBorder="1" applyAlignment="1" applyProtection="1">
      <alignment horizontal="center" vertical="center"/>
      <protection locked="0"/>
    </xf>
    <xf numFmtId="0" fontId="32" fillId="0" borderId="53" xfId="0" applyFont="1" applyBorder="1" applyAlignment="1" applyProtection="1">
      <alignment horizontal="center" vertical="center"/>
      <protection locked="0"/>
    </xf>
    <xf numFmtId="0" fontId="41" fillId="0" borderId="72" xfId="0" applyFont="1" applyBorder="1" applyAlignment="1">
      <alignment horizontal="center" vertical="center"/>
    </xf>
    <xf numFmtId="0" fontId="41" fillId="0" borderId="98" xfId="0" applyFont="1" applyBorder="1" applyAlignment="1">
      <alignment horizontal="center" vertical="center"/>
    </xf>
    <xf numFmtId="0" fontId="101" fillId="0" borderId="54" xfId="0" applyFont="1" applyBorder="1" applyAlignment="1" applyProtection="1">
      <alignment horizontal="center" vertical="center" shrinkToFit="1"/>
      <protection locked="0"/>
    </xf>
    <xf numFmtId="0" fontId="101" fillId="0" borderId="50" xfId="0" applyFont="1" applyBorder="1" applyAlignment="1" applyProtection="1">
      <alignment horizontal="center" vertical="center" shrinkToFit="1"/>
      <protection locked="0"/>
    </xf>
    <xf numFmtId="0" fontId="101" fillId="0" borderId="49" xfId="0" applyFont="1" applyBorder="1" applyAlignment="1" applyProtection="1">
      <alignment horizontal="center" vertical="center" shrinkToFit="1"/>
      <protection locked="0"/>
    </xf>
    <xf numFmtId="0" fontId="101" fillId="0" borderId="17" xfId="0" applyFont="1" applyBorder="1" applyAlignment="1" applyProtection="1">
      <alignment horizontal="center" vertical="center" shrinkToFit="1"/>
      <protection locked="0"/>
    </xf>
    <xf numFmtId="0" fontId="101" fillId="0" borderId="16" xfId="0" applyFont="1" applyBorder="1" applyAlignment="1" applyProtection="1">
      <alignment horizontal="center" vertical="center" shrinkToFit="1"/>
      <protection locked="0"/>
    </xf>
    <xf numFmtId="0" fontId="101" fillId="0" borderId="18" xfId="0" applyFont="1" applyBorder="1" applyAlignment="1" applyProtection="1">
      <alignment horizontal="center" vertical="center" shrinkToFit="1"/>
      <protection locked="0"/>
    </xf>
    <xf numFmtId="0" fontId="64" fillId="0" borderId="94" xfId="1216" applyFont="1" applyBorder="1" applyAlignment="1" applyProtection="1">
      <alignment horizontal="center" vertical="center" shrinkToFit="1"/>
      <protection locked="0"/>
    </xf>
    <xf numFmtId="0" fontId="41" fillId="0" borderId="97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32" fillId="0" borderId="51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3" fillId="0" borderId="80" xfId="1216" applyFont="1" applyBorder="1" applyAlignment="1" applyProtection="1">
      <alignment horizontal="center" vertical="center"/>
      <protection locked="0"/>
    </xf>
    <xf numFmtId="0" fontId="99" fillId="0" borderId="2" xfId="0" applyFont="1" applyBorder="1" applyAlignment="1" applyProtection="1">
      <alignment horizontal="center" vertical="center" shrinkToFit="1"/>
      <protection locked="0"/>
    </xf>
    <xf numFmtId="0" fontId="99" fillId="0" borderId="56" xfId="0" applyFont="1" applyBorder="1" applyAlignment="1" applyProtection="1">
      <alignment horizontal="center" vertical="top" wrapText="1" shrinkToFit="1"/>
      <protection locked="0"/>
    </xf>
    <xf numFmtId="0" fontId="99" fillId="0" borderId="56" xfId="0" applyFont="1" applyBorder="1" applyAlignment="1" applyProtection="1">
      <alignment horizontal="center" vertical="center" shrinkToFit="1"/>
      <protection locked="0"/>
    </xf>
    <xf numFmtId="0" fontId="68" fillId="0" borderId="22" xfId="0" applyFont="1" applyBorder="1" applyAlignment="1" applyProtection="1">
      <alignment horizontal="center" vertical="center" shrinkToFit="1"/>
      <protection locked="0"/>
    </xf>
    <xf numFmtId="0" fontId="68" fillId="0" borderId="3" xfId="0" applyFont="1" applyBorder="1" applyAlignment="1" applyProtection="1">
      <alignment horizontal="center" vertical="center" shrinkToFit="1"/>
      <protection locked="0"/>
    </xf>
    <xf numFmtId="0" fontId="68" fillId="0" borderId="46" xfId="0" applyFont="1" applyBorder="1" applyAlignment="1" applyProtection="1">
      <alignment horizontal="center" vertical="center" shrinkToFit="1"/>
      <protection locked="0"/>
    </xf>
    <xf numFmtId="0" fontId="68" fillId="0" borderId="20" xfId="0" applyFont="1" applyBorder="1" applyAlignment="1" applyProtection="1">
      <alignment horizontal="center" vertical="center" shrinkToFit="1"/>
      <protection locked="0"/>
    </xf>
    <xf numFmtId="0" fontId="68" fillId="0" borderId="29" xfId="0" applyFont="1" applyBorder="1" applyAlignment="1" applyProtection="1">
      <alignment horizontal="center" vertical="center" shrinkToFit="1"/>
      <protection locked="0"/>
    </xf>
    <xf numFmtId="0" fontId="68" fillId="0" borderId="47" xfId="0" applyFont="1" applyBorder="1" applyAlignment="1" applyProtection="1">
      <alignment horizontal="center" vertical="center" shrinkToFit="1"/>
      <protection locked="0"/>
    </xf>
    <xf numFmtId="0" fontId="68" fillId="0" borderId="36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>
      <alignment horizontal="center" shrinkToFit="1"/>
    </xf>
    <xf numFmtId="0" fontId="33" fillId="0" borderId="0" xfId="0" applyFont="1" applyAlignment="1">
      <alignment horizontal="center" shrinkToFit="1"/>
    </xf>
    <xf numFmtId="0" fontId="68" fillId="0" borderId="37" xfId="0" applyFont="1" applyBorder="1" applyAlignment="1" applyProtection="1">
      <alignment horizontal="center" vertical="center" shrinkToFit="1"/>
      <protection locked="0"/>
    </xf>
    <xf numFmtId="0" fontId="68" fillId="0" borderId="35" xfId="0" applyFont="1" applyBorder="1" applyAlignment="1" applyProtection="1">
      <alignment horizontal="center" vertical="center" shrinkToFit="1"/>
      <protection locked="0"/>
    </xf>
    <xf numFmtId="0" fontId="68" fillId="0" borderId="23" xfId="0" applyFont="1" applyBorder="1" applyAlignment="1" applyProtection="1">
      <alignment horizontal="center" vertical="center" shrinkToFit="1"/>
      <protection locked="0"/>
    </xf>
    <xf numFmtId="0" fontId="68" fillId="0" borderId="48" xfId="0" applyFont="1" applyBorder="1" applyAlignment="1" applyProtection="1">
      <alignment horizontal="center" vertical="center" shrinkToFit="1"/>
      <protection locked="0"/>
    </xf>
    <xf numFmtId="0" fontId="36" fillId="0" borderId="25" xfId="0" applyFont="1" applyBorder="1" applyAlignment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68" fillId="0" borderId="24" xfId="0" applyFont="1" applyBorder="1" applyAlignment="1" applyProtection="1">
      <alignment horizontal="center" vertical="center" shrinkToFit="1"/>
      <protection locked="0"/>
    </xf>
    <xf numFmtId="0" fontId="36" fillId="0" borderId="8" xfId="0" applyFont="1" applyBorder="1" applyAlignment="1">
      <alignment horizontal="center" vertical="center" shrinkToFit="1"/>
    </xf>
    <xf numFmtId="0" fontId="38" fillId="0" borderId="41" xfId="0" applyFont="1" applyBorder="1" applyAlignment="1" applyProtection="1">
      <alignment horizontal="center" vertical="center" shrinkToFit="1"/>
      <protection locked="0"/>
    </xf>
    <xf numFmtId="0" fontId="38" fillId="0" borderId="14" xfId="0" applyFont="1" applyBorder="1" applyAlignment="1" applyProtection="1">
      <alignment horizontal="center" vertical="center" shrinkToFit="1"/>
      <protection locked="0"/>
    </xf>
    <xf numFmtId="0" fontId="38" fillId="0" borderId="38" xfId="0" applyFont="1" applyBorder="1" applyAlignment="1" applyProtection="1">
      <alignment horizontal="center" vertical="center" shrinkToFit="1"/>
      <protection locked="0"/>
    </xf>
    <xf numFmtId="177" fontId="38" fillId="0" borderId="30" xfId="0" applyNumberFormat="1" applyFont="1" applyBorder="1" applyAlignment="1">
      <alignment horizontal="center" vertical="center"/>
    </xf>
    <xf numFmtId="177" fontId="38" fillId="0" borderId="4" xfId="0" applyNumberFormat="1" applyFont="1" applyBorder="1" applyAlignment="1">
      <alignment horizontal="center" vertical="center"/>
    </xf>
    <xf numFmtId="177" fontId="38" fillId="0" borderId="42" xfId="0" applyNumberFormat="1" applyFont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 wrapText="1" shrinkToFit="1"/>
    </xf>
    <xf numFmtId="0" fontId="38" fillId="8" borderId="4" xfId="0" applyFont="1" applyFill="1" applyBorder="1" applyAlignment="1">
      <alignment horizontal="center" vertical="center" wrapText="1" shrinkToFit="1"/>
    </xf>
    <xf numFmtId="0" fontId="38" fillId="8" borderId="42" xfId="0" applyFont="1" applyFill="1" applyBorder="1" applyAlignment="1">
      <alignment horizontal="center"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6" fillId="0" borderId="19" xfId="0" applyFont="1" applyBorder="1" applyAlignment="1">
      <alignment horizontal="center" vertical="center" shrinkToFit="1"/>
    </xf>
    <xf numFmtId="0" fontId="38" fillId="0" borderId="19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 wrapText="1" shrinkToFit="1"/>
    </xf>
    <xf numFmtId="49" fontId="75" fillId="0" borderId="3" xfId="0" applyNumberFormat="1" applyFont="1" applyBorder="1" applyAlignment="1" applyProtection="1">
      <alignment horizontal="center" vertical="center" shrinkToFit="1"/>
      <protection locked="0"/>
    </xf>
    <xf numFmtId="49" fontId="75" fillId="0" borderId="36" xfId="0" applyNumberFormat="1" applyFont="1" applyBorder="1" applyAlignment="1" applyProtection="1">
      <alignment horizontal="center" vertical="center" shrinkToFit="1"/>
      <protection locked="0"/>
    </xf>
    <xf numFmtId="49" fontId="50" fillId="0" borderId="29" xfId="0" applyNumberFormat="1" applyFont="1" applyBorder="1" applyAlignment="1" applyProtection="1">
      <alignment horizontal="center" vertical="center" shrinkToFit="1"/>
      <protection locked="0"/>
    </xf>
    <xf numFmtId="49" fontId="50" fillId="0" borderId="37" xfId="0" applyNumberFormat="1" applyFont="1" applyBorder="1" applyAlignment="1" applyProtection="1">
      <alignment horizontal="center" vertical="center" shrinkToFit="1"/>
      <protection locked="0"/>
    </xf>
    <xf numFmtId="0" fontId="68" fillId="0" borderId="17" xfId="0" applyFont="1" applyBorder="1" applyAlignment="1" applyProtection="1">
      <alignment horizontal="center" vertical="center" shrinkToFit="1"/>
      <protection locked="0"/>
    </xf>
    <xf numFmtId="0" fontId="68" fillId="0" borderId="18" xfId="0" applyFont="1" applyBorder="1" applyAlignment="1" applyProtection="1">
      <alignment horizontal="center" vertical="center" shrinkToFit="1"/>
      <protection locked="0"/>
    </xf>
    <xf numFmtId="0" fontId="68" fillId="0" borderId="6" xfId="0" applyFont="1" applyBorder="1" applyAlignment="1" applyProtection="1">
      <alignment horizontal="center" vertical="center" shrinkToFit="1"/>
      <protection locked="0"/>
    </xf>
    <xf numFmtId="0" fontId="68" fillId="0" borderId="34" xfId="0" applyFont="1" applyBorder="1" applyAlignment="1" applyProtection="1">
      <alignment horizontal="center" vertical="center" shrinkToFit="1"/>
      <protection locked="0"/>
    </xf>
    <xf numFmtId="0" fontId="36" fillId="0" borderId="16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 shrinkToFit="1"/>
      <protection locked="0"/>
    </xf>
    <xf numFmtId="177" fontId="38" fillId="0" borderId="5" xfId="0" applyNumberFormat="1" applyFont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 wrapText="1" shrinkToFit="1"/>
    </xf>
    <xf numFmtId="49" fontId="69" fillId="0" borderId="3" xfId="0" applyNumberFormat="1" applyFont="1" applyBorder="1" applyAlignment="1" applyProtection="1">
      <alignment horizontal="center" vertical="center" shrinkToFit="1"/>
      <protection locked="0"/>
    </xf>
    <xf numFmtId="49" fontId="69" fillId="0" borderId="17" xfId="0" applyNumberFormat="1" applyFont="1" applyBorder="1" applyAlignment="1" applyProtection="1">
      <alignment horizontal="center" vertical="center" shrinkToFit="1"/>
      <protection locked="0"/>
    </xf>
    <xf numFmtId="49" fontId="50" fillId="0" borderId="18" xfId="0" applyNumberFormat="1" applyFont="1" applyBorder="1" applyAlignment="1" applyProtection="1">
      <alignment horizontal="center" vertical="center" shrinkToFit="1"/>
      <protection locked="0"/>
    </xf>
    <xf numFmtId="0" fontId="38" fillId="3" borderId="30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 shrinkToFit="1"/>
    </xf>
    <xf numFmtId="0" fontId="38" fillId="0" borderId="16" xfId="0" applyFont="1" applyBorder="1" applyAlignment="1">
      <alignment horizontal="center" vertical="center" wrapText="1" shrinkToFit="1"/>
    </xf>
    <xf numFmtId="0" fontId="38" fillId="3" borderId="4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64" fillId="0" borderId="0" xfId="0" applyFont="1" applyAlignment="1">
      <alignment horizontal="left"/>
    </xf>
    <xf numFmtId="0" fontId="68" fillId="0" borderId="49" xfId="0" applyFont="1" applyBorder="1" applyAlignment="1" applyProtection="1">
      <alignment horizontal="center" vertical="center" shrinkToFit="1"/>
      <protection locked="0"/>
    </xf>
    <xf numFmtId="0" fontId="68" fillId="0" borderId="54" xfId="0" applyFont="1" applyBorder="1" applyAlignment="1" applyProtection="1">
      <alignment horizontal="center" vertical="center" shrinkToFit="1"/>
      <protection locked="0"/>
    </xf>
    <xf numFmtId="0" fontId="38" fillId="3" borderId="30" xfId="0" applyFont="1" applyFill="1" applyBorder="1" applyAlignment="1">
      <alignment horizontal="center" vertical="center" wrapText="1" shrinkToFit="1"/>
    </xf>
    <xf numFmtId="0" fontId="38" fillId="3" borderId="4" xfId="0" applyFont="1" applyFill="1" applyBorder="1" applyAlignment="1">
      <alignment horizontal="center" vertical="center" wrapText="1" shrinkToFit="1"/>
    </xf>
    <xf numFmtId="0" fontId="38" fillId="3" borderId="5" xfId="0" applyFont="1" applyFill="1" applyBorder="1" applyAlignment="1">
      <alignment horizontal="center" vertical="center" wrapText="1" shrinkToFit="1"/>
    </xf>
    <xf numFmtId="0" fontId="40" fillId="0" borderId="19" xfId="0" applyFont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59" fillId="0" borderId="0" xfId="0" applyFont="1" applyAlignment="1">
      <alignment horizontal="left"/>
    </xf>
    <xf numFmtId="0" fontId="38" fillId="3" borderId="42" xfId="0" applyFont="1" applyFill="1" applyBorder="1" applyAlignment="1">
      <alignment horizontal="center" vertical="center" wrapText="1" shrinkToFit="1"/>
    </xf>
    <xf numFmtId="177" fontId="38" fillId="0" borderId="56" xfId="0" applyNumberFormat="1" applyFont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 wrapText="1" shrinkToFit="1"/>
    </xf>
    <xf numFmtId="0" fontId="38" fillId="9" borderId="4" xfId="0" applyFont="1" applyFill="1" applyBorder="1" applyAlignment="1">
      <alignment horizontal="center" vertical="center" wrapText="1" shrinkToFit="1"/>
    </xf>
    <xf numFmtId="0" fontId="38" fillId="9" borderId="5" xfId="0" applyFont="1" applyFill="1" applyBorder="1" applyAlignment="1">
      <alignment horizontal="center" vertical="center" wrapText="1" shrinkToFit="1"/>
    </xf>
    <xf numFmtId="0" fontId="38" fillId="0" borderId="55" xfId="0" applyFont="1" applyBorder="1" applyAlignment="1" applyProtection="1">
      <alignment horizontal="center" vertical="center" shrinkToFit="1"/>
      <protection locked="0"/>
    </xf>
    <xf numFmtId="0" fontId="38" fillId="0" borderId="33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38" fillId="0" borderId="17" xfId="0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center" vertical="center" shrinkToFit="1"/>
    </xf>
    <xf numFmtId="0" fontId="38" fillId="0" borderId="32" xfId="0" applyFont="1" applyBorder="1" applyAlignment="1">
      <alignment horizontal="center" vertical="center" shrinkToFit="1"/>
    </xf>
    <xf numFmtId="0" fontId="38" fillId="0" borderId="18" xfId="0" applyFont="1" applyBorder="1" applyAlignment="1">
      <alignment horizontal="center" vertical="center" shrinkToFit="1"/>
    </xf>
    <xf numFmtId="0" fontId="40" fillId="0" borderId="9" xfId="0" applyFont="1" applyBorder="1" applyAlignment="1">
      <alignment horizontal="center" vertical="center" wrapText="1" shrinkToFit="1"/>
    </xf>
    <xf numFmtId="0" fontId="40" fillId="0" borderId="10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 shrinkToFit="1"/>
    </xf>
    <xf numFmtId="0" fontId="67" fillId="0" borderId="0" xfId="0" applyFont="1" applyAlignment="1">
      <alignment horizontal="center" vertical="center" wrapText="1" shrinkToFit="1"/>
    </xf>
    <xf numFmtId="0" fontId="38" fillId="9" borderId="42" xfId="0" applyFont="1" applyFill="1" applyBorder="1" applyAlignment="1">
      <alignment horizontal="center" vertical="center" wrapText="1" shrinkToFit="1"/>
    </xf>
    <xf numFmtId="0" fontId="38" fillId="9" borderId="30" xfId="0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 wrapText="1"/>
    </xf>
    <xf numFmtId="0" fontId="38" fillId="9" borderId="5" xfId="0" applyFont="1" applyFill="1" applyBorder="1" applyAlignment="1">
      <alignment horizontal="center" vertical="center" wrapText="1"/>
    </xf>
    <xf numFmtId="0" fontId="38" fillId="9" borderId="30" xfId="0" applyFont="1" applyFill="1" applyBorder="1" applyAlignment="1">
      <alignment horizontal="center" vertical="center" wrapText="1" shrinkToFit="1"/>
    </xf>
    <xf numFmtId="0" fontId="62" fillId="0" borderId="8" xfId="0" applyFont="1" applyBorder="1" applyAlignment="1">
      <alignment horizontal="left"/>
    </xf>
    <xf numFmtId="0" fontId="68" fillId="0" borderId="57" xfId="0" applyFont="1" applyBorder="1" applyAlignment="1" applyProtection="1">
      <alignment horizontal="center" vertical="center" shrinkToFit="1"/>
      <protection locked="0"/>
    </xf>
    <xf numFmtId="49" fontId="69" fillId="0" borderId="36" xfId="0" applyNumberFormat="1" applyFont="1" applyBorder="1" applyAlignment="1" applyProtection="1">
      <alignment horizontal="center" vertical="center" shrinkToFit="1"/>
      <protection locked="0"/>
    </xf>
    <xf numFmtId="0" fontId="20" fillId="0" borderId="6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56" fontId="59" fillId="0" borderId="0" xfId="0" applyNumberFormat="1" applyFont="1" applyAlignment="1">
      <alignment horizontal="left"/>
    </xf>
    <xf numFmtId="0" fontId="38" fillId="0" borderId="0" xfId="0" applyFont="1" applyAlignment="1">
      <alignment horizontal="center" vertical="center" shrinkToFit="1"/>
    </xf>
    <xf numFmtId="0" fontId="38" fillId="0" borderId="30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 shrinkToFit="1"/>
    </xf>
    <xf numFmtId="0" fontId="62" fillId="0" borderId="0" xfId="0" applyFont="1" applyAlignment="1">
      <alignment horizontal="center" vertical="center" wrapText="1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center" vertical="center" wrapText="1" shrinkToFit="1"/>
    </xf>
    <xf numFmtId="0" fontId="92" fillId="0" borderId="0" xfId="13" applyFont="1" applyAlignment="1">
      <alignment horizontal="center" vertical="center" shrinkToFit="1"/>
    </xf>
    <xf numFmtId="0" fontId="92" fillId="0" borderId="0" xfId="13" applyFont="1" applyAlignment="1">
      <alignment horizontal="center" vertical="top"/>
    </xf>
    <xf numFmtId="0" fontId="14" fillId="0" borderId="0" xfId="13" applyFont="1" applyAlignment="1">
      <alignment horizontal="center" shrinkToFit="1"/>
    </xf>
    <xf numFmtId="0" fontId="85" fillId="0" borderId="0" xfId="13" applyFont="1" applyAlignment="1">
      <alignment horizontal="center" vertical="center" shrinkToFit="1"/>
    </xf>
    <xf numFmtId="0" fontId="54" fillId="0" borderId="21" xfId="13" applyFont="1" applyBorder="1" applyAlignment="1">
      <alignment horizontal="center" vertical="center" wrapText="1" shrinkToFit="1"/>
    </xf>
    <xf numFmtId="0" fontId="54" fillId="0" borderId="21" xfId="13" applyFont="1" applyBorder="1" applyAlignment="1">
      <alignment horizontal="center" vertical="center" shrinkToFit="1"/>
    </xf>
    <xf numFmtId="177" fontId="82" fillId="0" borderId="17" xfId="13" applyNumberFormat="1" applyFont="1" applyBorder="1" applyAlignment="1">
      <alignment horizontal="center" shrinkToFit="1"/>
    </xf>
    <xf numFmtId="177" fontId="82" fillId="0" borderId="16" xfId="13" applyNumberFormat="1" applyFont="1" applyBorder="1" applyAlignment="1">
      <alignment horizontal="center" shrinkToFit="1"/>
    </xf>
    <xf numFmtId="177" fontId="82" fillId="0" borderId="18" xfId="13" applyNumberFormat="1" applyFont="1" applyBorder="1" applyAlignment="1">
      <alignment horizontal="center" shrinkToFit="1"/>
    </xf>
    <xf numFmtId="0" fontId="82" fillId="0" borderId="19" xfId="13" applyFont="1" applyBorder="1" applyAlignment="1">
      <alignment horizontal="center" vertical="center" shrinkToFit="1"/>
    </xf>
    <xf numFmtId="0" fontId="82" fillId="0" borderId="0" xfId="13" applyFont="1" applyAlignment="1">
      <alignment horizontal="center" vertical="center" shrinkToFit="1"/>
    </xf>
    <xf numFmtId="0" fontId="82" fillId="0" borderId="20" xfId="13" applyFont="1" applyBorder="1" applyAlignment="1">
      <alignment horizontal="center" vertical="center" shrinkToFit="1"/>
    </xf>
    <xf numFmtId="0" fontId="82" fillId="0" borderId="29" xfId="13" applyFont="1" applyBorder="1" applyAlignment="1">
      <alignment horizontal="center" vertical="center" shrinkToFit="1"/>
    </xf>
    <xf numFmtId="0" fontId="14" fillId="0" borderId="3" xfId="13" applyFont="1" applyBorder="1" applyAlignment="1">
      <alignment horizontal="right" shrinkToFit="1"/>
    </xf>
    <xf numFmtId="0" fontId="14" fillId="0" borderId="0" xfId="13" applyFont="1" applyAlignment="1">
      <alignment horizontal="right" shrinkToFit="1"/>
    </xf>
    <xf numFmtId="0" fontId="54" fillId="0" borderId="50" xfId="13" applyFont="1" applyBorder="1" applyAlignment="1">
      <alignment horizontal="center" vertical="center" shrinkToFit="1"/>
    </xf>
    <xf numFmtId="0" fontId="82" fillId="0" borderId="22" xfId="13" applyFont="1" applyBorder="1" applyAlignment="1">
      <alignment horizontal="center" vertical="center" shrinkToFit="1"/>
    </xf>
    <xf numFmtId="0" fontId="82" fillId="0" borderId="3" xfId="13" applyFont="1" applyBorder="1" applyAlignment="1">
      <alignment horizontal="center" vertical="center" shrinkToFit="1"/>
    </xf>
    <xf numFmtId="0" fontId="14" fillId="0" borderId="50" xfId="13" applyFont="1" applyBorder="1" applyAlignment="1">
      <alignment horizontal="center" vertical="center" shrinkToFit="1"/>
    </xf>
    <xf numFmtId="0" fontId="14" fillId="0" borderId="0" xfId="13" applyFont="1" applyAlignment="1">
      <alignment horizontal="center" vertical="center" shrinkToFit="1"/>
    </xf>
    <xf numFmtId="0" fontId="22" fillId="0" borderId="0" xfId="13" applyFont="1" applyAlignment="1">
      <alignment horizontal="center" vertical="top" shrinkToFit="1"/>
    </xf>
    <xf numFmtId="0" fontId="83" fillId="0" borderId="0" xfId="13" applyFont="1" applyAlignment="1">
      <alignment horizontal="center" vertical="center"/>
    </xf>
    <xf numFmtId="0" fontId="83" fillId="0" borderId="0" xfId="13" applyFont="1" applyAlignment="1">
      <alignment horizontal="center"/>
    </xf>
    <xf numFmtId="0" fontId="14" fillId="0" borderId="0" xfId="13" applyFont="1" applyAlignment="1">
      <alignment horizontal="left" shrinkToFit="1"/>
    </xf>
    <xf numFmtId="0" fontId="14" fillId="0" borderId="29" xfId="13" applyFont="1" applyBorder="1" applyAlignment="1">
      <alignment horizontal="left" shrinkToFit="1"/>
    </xf>
    <xf numFmtId="0" fontId="54" fillId="0" borderId="21" xfId="13" applyFont="1" applyBorder="1" applyAlignment="1">
      <alignment horizontal="center" shrinkToFit="1"/>
    </xf>
    <xf numFmtId="0" fontId="82" fillId="0" borderId="50" xfId="13" applyFont="1" applyBorder="1" applyAlignment="1">
      <alignment horizontal="center" vertical="center" shrinkToFit="1"/>
    </xf>
    <xf numFmtId="0" fontId="82" fillId="8" borderId="3" xfId="13" applyFont="1" applyFill="1" applyBorder="1" applyAlignment="1">
      <alignment horizontal="center" vertical="center" shrinkToFit="1"/>
    </xf>
    <xf numFmtId="0" fontId="82" fillId="8" borderId="0" xfId="13" applyFont="1" applyFill="1" applyAlignment="1">
      <alignment horizontal="center" vertical="center" shrinkToFit="1"/>
    </xf>
    <xf numFmtId="0" fontId="82" fillId="8" borderId="17" xfId="13" applyFont="1" applyFill="1" applyBorder="1" applyAlignment="1">
      <alignment horizontal="center" vertical="center" shrinkToFit="1"/>
    </xf>
    <xf numFmtId="0" fontId="82" fillId="8" borderId="16" xfId="13" applyFont="1" applyFill="1" applyBorder="1" applyAlignment="1">
      <alignment horizontal="center" vertical="center" shrinkToFit="1"/>
    </xf>
    <xf numFmtId="0" fontId="82" fillId="3" borderId="3" xfId="13" applyFont="1" applyFill="1" applyBorder="1" applyAlignment="1">
      <alignment horizontal="center" vertical="center" shrinkToFit="1"/>
    </xf>
    <xf numFmtId="0" fontId="82" fillId="3" borderId="0" xfId="13" applyFont="1" applyFill="1" applyAlignment="1">
      <alignment horizontal="center" vertical="center" shrinkToFit="1"/>
    </xf>
    <xf numFmtId="0" fontId="82" fillId="3" borderId="17" xfId="13" applyFont="1" applyFill="1" applyBorder="1" applyAlignment="1">
      <alignment horizontal="center" vertical="center" shrinkToFit="1"/>
    </xf>
    <xf numFmtId="0" fontId="82" fillId="3" borderId="16" xfId="13" applyFont="1" applyFill="1" applyBorder="1" applyAlignment="1">
      <alignment horizontal="center" vertical="center" shrinkToFit="1"/>
    </xf>
    <xf numFmtId="0" fontId="89" fillId="0" borderId="54" xfId="13" applyFont="1" applyBorder="1" applyAlignment="1">
      <alignment horizontal="center" vertical="top" textRotation="180" wrapText="1" shrinkToFit="1"/>
    </xf>
    <xf numFmtId="0" fontId="89" fillId="0" borderId="49" xfId="13" applyFont="1" applyBorder="1" applyAlignment="1">
      <alignment horizontal="center" vertical="top" textRotation="180" wrapText="1" shrinkToFit="1"/>
    </xf>
    <xf numFmtId="0" fontId="89" fillId="0" borderId="3" xfId="13" applyFont="1" applyBorder="1" applyAlignment="1">
      <alignment horizontal="center" vertical="top" textRotation="180" wrapText="1" shrinkToFit="1"/>
    </xf>
    <xf numFmtId="0" fontId="89" fillId="0" borderId="29" xfId="13" applyFont="1" applyBorder="1" applyAlignment="1">
      <alignment horizontal="center" vertical="top" textRotation="180" wrapText="1" shrinkToFit="1"/>
    </xf>
    <xf numFmtId="0" fontId="89" fillId="0" borderId="17" xfId="13" applyFont="1" applyBorder="1" applyAlignment="1">
      <alignment horizontal="center" vertical="top" textRotation="180" wrapText="1" shrinkToFit="1"/>
    </xf>
    <xf numFmtId="0" fontId="89" fillId="0" borderId="18" xfId="13" applyFont="1" applyBorder="1" applyAlignment="1">
      <alignment horizontal="center" vertical="top" textRotation="180" wrapText="1" shrinkToFit="1"/>
    </xf>
    <xf numFmtId="0" fontId="82" fillId="8" borderId="29" xfId="13" applyFont="1" applyFill="1" applyBorder="1" applyAlignment="1">
      <alignment horizontal="center" vertical="center" shrinkToFit="1"/>
    </xf>
    <xf numFmtId="0" fontId="82" fillId="8" borderId="18" xfId="13" applyFont="1" applyFill="1" applyBorder="1" applyAlignment="1">
      <alignment horizontal="center" vertical="center" shrinkToFit="1"/>
    </xf>
    <xf numFmtId="178" fontId="82" fillId="3" borderId="0" xfId="13" applyNumberFormat="1" applyFont="1" applyFill="1" applyAlignment="1">
      <alignment horizontal="center" vertical="center" shrinkToFit="1"/>
    </xf>
    <xf numFmtId="178" fontId="82" fillId="3" borderId="29" xfId="13" applyNumberFormat="1" applyFont="1" applyFill="1" applyBorder="1" applyAlignment="1">
      <alignment horizontal="center" vertical="center" shrinkToFit="1"/>
    </xf>
    <xf numFmtId="178" fontId="82" fillId="3" borderId="16" xfId="13" applyNumberFormat="1" applyFont="1" applyFill="1" applyBorder="1" applyAlignment="1">
      <alignment horizontal="center" vertical="center" shrinkToFit="1"/>
    </xf>
    <xf numFmtId="178" fontId="82" fillId="3" borderId="18" xfId="13" applyNumberFormat="1" applyFont="1" applyFill="1" applyBorder="1" applyAlignment="1">
      <alignment horizontal="center" vertical="center" shrinkToFit="1"/>
    </xf>
    <xf numFmtId="0" fontId="82" fillId="3" borderId="29" xfId="13" applyFont="1" applyFill="1" applyBorder="1" applyAlignment="1">
      <alignment horizontal="center" vertical="center" shrinkToFit="1"/>
    </xf>
    <xf numFmtId="0" fontId="82" fillId="3" borderId="18" xfId="13" applyFont="1" applyFill="1" applyBorder="1" applyAlignment="1">
      <alignment horizontal="center" vertical="center" shrinkToFit="1"/>
    </xf>
    <xf numFmtId="0" fontId="91" fillId="3" borderId="3" xfId="13" applyFont="1" applyFill="1" applyBorder="1" applyAlignment="1">
      <alignment horizontal="center" vertical="center" shrinkToFit="1"/>
    </xf>
    <xf numFmtId="0" fontId="91" fillId="3" borderId="0" xfId="13" applyFont="1" applyFill="1" applyAlignment="1">
      <alignment horizontal="center" vertical="center" shrinkToFit="1"/>
    </xf>
    <xf numFmtId="0" fontId="91" fillId="3" borderId="17" xfId="13" applyFont="1" applyFill="1" applyBorder="1" applyAlignment="1">
      <alignment horizontal="center" vertical="center" shrinkToFit="1"/>
    </xf>
    <xf numFmtId="0" fontId="91" fillId="3" borderId="16" xfId="13" applyFont="1" applyFill="1" applyBorder="1" applyAlignment="1">
      <alignment horizontal="center" vertical="center" shrinkToFit="1"/>
    </xf>
    <xf numFmtId="0" fontId="88" fillId="0" borderId="54" xfId="13" applyFont="1" applyBorder="1" applyAlignment="1">
      <alignment horizontal="center" vertical="top" textRotation="180" wrapText="1" shrinkToFit="1"/>
    </xf>
    <xf numFmtId="0" fontId="88" fillId="0" borderId="49" xfId="13" applyFont="1" applyBorder="1" applyAlignment="1">
      <alignment horizontal="center" vertical="top" textRotation="180" wrapText="1" shrinkToFit="1"/>
    </xf>
    <xf numFmtId="0" fontId="88" fillId="0" borderId="3" xfId="13" applyFont="1" applyBorder="1" applyAlignment="1">
      <alignment horizontal="center" vertical="top" textRotation="180" wrapText="1" shrinkToFit="1"/>
    </xf>
    <xf numFmtId="0" fontId="88" fillId="0" borderId="29" xfId="13" applyFont="1" applyBorder="1" applyAlignment="1">
      <alignment horizontal="center" vertical="top" textRotation="180" wrapText="1" shrinkToFit="1"/>
    </xf>
    <xf numFmtId="0" fontId="88" fillId="0" borderId="17" xfId="13" applyFont="1" applyBorder="1" applyAlignment="1">
      <alignment horizontal="center" vertical="top" textRotation="180" wrapText="1" shrinkToFit="1"/>
    </xf>
    <xf numFmtId="0" fontId="88" fillId="0" borderId="18" xfId="13" applyFont="1" applyBorder="1" applyAlignment="1">
      <alignment horizontal="center" vertical="top" textRotation="180" wrapText="1" shrinkToFit="1"/>
    </xf>
    <xf numFmtId="0" fontId="81" fillId="0" borderId="0" xfId="13" applyFont="1" applyAlignment="1">
      <alignment horizontal="center" vertical="center" shrinkToFit="1"/>
    </xf>
    <xf numFmtId="0" fontId="90" fillId="0" borderId="54" xfId="13" applyFont="1" applyBorder="1" applyAlignment="1">
      <alignment horizontal="center" vertical="top" textRotation="180" wrapText="1" shrinkToFit="1"/>
    </xf>
    <xf numFmtId="0" fontId="90" fillId="0" borderId="49" xfId="13" applyFont="1" applyBorder="1" applyAlignment="1">
      <alignment horizontal="center" vertical="top" textRotation="180" wrapText="1" shrinkToFit="1"/>
    </xf>
    <xf numFmtId="0" fontId="90" fillId="0" borderId="3" xfId="13" applyFont="1" applyBorder="1" applyAlignment="1">
      <alignment horizontal="center" vertical="top" textRotation="180" wrapText="1" shrinkToFit="1"/>
    </xf>
    <xf numFmtId="0" fontId="90" fillId="0" borderId="29" xfId="13" applyFont="1" applyBorder="1" applyAlignment="1">
      <alignment horizontal="center" vertical="top" textRotation="180" wrapText="1" shrinkToFit="1"/>
    </xf>
    <xf numFmtId="0" fontId="90" fillId="0" borderId="17" xfId="13" applyFont="1" applyBorder="1" applyAlignment="1">
      <alignment horizontal="center" vertical="top" textRotation="180" wrapText="1" shrinkToFit="1"/>
    </xf>
    <xf numFmtId="0" fontId="90" fillId="0" borderId="18" xfId="13" applyFont="1" applyBorder="1" applyAlignment="1">
      <alignment horizontal="center" vertical="top" textRotation="180" wrapText="1" shrinkToFit="1"/>
    </xf>
    <xf numFmtId="0" fontId="82" fillId="8" borderId="0" xfId="13" applyFont="1" applyFill="1" applyAlignment="1">
      <alignment horizontal="center" vertical="center" wrapText="1" shrinkToFit="1"/>
    </xf>
    <xf numFmtId="0" fontId="82" fillId="8" borderId="29" xfId="13" applyFont="1" applyFill="1" applyBorder="1" applyAlignment="1">
      <alignment horizontal="center" vertical="center" wrapText="1" shrinkToFit="1"/>
    </xf>
    <xf numFmtId="0" fontId="82" fillId="8" borderId="16" xfId="13" applyFont="1" applyFill="1" applyBorder="1" applyAlignment="1">
      <alignment horizontal="center" vertical="center" wrapText="1" shrinkToFit="1"/>
    </xf>
    <xf numFmtId="0" fontId="82" fillId="8" borderId="18" xfId="13" applyFont="1" applyFill="1" applyBorder="1" applyAlignment="1">
      <alignment horizontal="center" vertical="center" wrapText="1" shrinkToFit="1"/>
    </xf>
    <xf numFmtId="0" fontId="83" fillId="0" borderId="0" xfId="13" applyFont="1" applyAlignment="1">
      <alignment horizontal="center" vertical="top"/>
    </xf>
    <xf numFmtId="177" fontId="82" fillId="0" borderId="88" xfId="13" applyNumberFormat="1" applyFont="1" applyBorder="1" applyAlignment="1">
      <alignment horizontal="center" shrinkToFit="1"/>
    </xf>
    <xf numFmtId="177" fontId="82" fillId="0" borderId="86" xfId="13" applyNumberFormat="1" applyFont="1" applyBorder="1" applyAlignment="1">
      <alignment horizontal="center" shrinkToFit="1"/>
    </xf>
    <xf numFmtId="0" fontId="92" fillId="0" borderId="0" xfId="13" applyFont="1" applyAlignment="1">
      <alignment horizontal="center" vertical="top" shrinkToFit="1"/>
    </xf>
    <xf numFmtId="0" fontId="82" fillId="8" borderId="86" xfId="13" applyFont="1" applyFill="1" applyBorder="1" applyAlignment="1">
      <alignment horizontal="center" vertical="center" shrinkToFit="1"/>
    </xf>
    <xf numFmtId="177" fontId="82" fillId="0" borderId="87" xfId="13" applyNumberFormat="1" applyFont="1" applyBorder="1" applyAlignment="1">
      <alignment horizontal="center" shrinkToFit="1"/>
    </xf>
    <xf numFmtId="0" fontId="82" fillId="0" borderId="82" xfId="13" applyFont="1" applyBorder="1" applyAlignment="1">
      <alignment horizontal="center" vertical="center" shrinkToFit="1"/>
    </xf>
    <xf numFmtId="0" fontId="82" fillId="0" borderId="83" xfId="13" applyFont="1" applyBorder="1" applyAlignment="1">
      <alignment horizontal="center" vertical="center" shrinkToFit="1"/>
    </xf>
    <xf numFmtId="0" fontId="86" fillId="0" borderId="3" xfId="13" applyFont="1" applyBorder="1" applyAlignment="1">
      <alignment horizontal="center" vertical="center" textRotation="255" shrinkToFit="1"/>
    </xf>
    <xf numFmtId="0" fontId="82" fillId="3" borderId="83" xfId="13" applyFont="1" applyFill="1" applyBorder="1" applyAlignment="1">
      <alignment horizontal="center" vertical="center" shrinkToFit="1"/>
    </xf>
    <xf numFmtId="0" fontId="82" fillId="3" borderId="86" xfId="13" applyFont="1" applyFill="1" applyBorder="1" applyAlignment="1">
      <alignment horizontal="center" vertical="center" shrinkToFit="1"/>
    </xf>
    <xf numFmtId="0" fontId="82" fillId="3" borderId="87" xfId="13" applyFont="1" applyFill="1" applyBorder="1" applyAlignment="1">
      <alignment horizontal="center" vertical="center" shrinkToFit="1"/>
    </xf>
    <xf numFmtId="0" fontId="91" fillId="3" borderId="82" xfId="13" applyFont="1" applyFill="1" applyBorder="1" applyAlignment="1">
      <alignment horizontal="center" vertical="center" shrinkToFit="1"/>
    </xf>
    <xf numFmtId="0" fontId="91" fillId="3" borderId="88" xfId="13" applyFont="1" applyFill="1" applyBorder="1" applyAlignment="1">
      <alignment horizontal="center" vertical="center" shrinkToFit="1"/>
    </xf>
    <xf numFmtId="0" fontId="91" fillId="3" borderId="86" xfId="13" applyFont="1" applyFill="1" applyBorder="1" applyAlignment="1">
      <alignment horizontal="center" vertical="center" shrinkToFit="1"/>
    </xf>
    <xf numFmtId="0" fontId="82" fillId="3" borderId="82" xfId="13" applyFont="1" applyFill="1" applyBorder="1" applyAlignment="1">
      <alignment horizontal="center" vertical="center" shrinkToFit="1"/>
    </xf>
    <xf numFmtId="0" fontId="82" fillId="3" borderId="88" xfId="13" applyFont="1" applyFill="1" applyBorder="1" applyAlignment="1">
      <alignment horizontal="center" vertical="center" shrinkToFit="1"/>
    </xf>
    <xf numFmtId="178" fontId="82" fillId="3" borderId="83" xfId="13" applyNumberFormat="1" applyFont="1" applyFill="1" applyBorder="1" applyAlignment="1">
      <alignment horizontal="center" vertical="center" shrinkToFit="1"/>
    </xf>
    <xf numFmtId="178" fontId="82" fillId="3" borderId="86" xfId="13" applyNumberFormat="1" applyFont="1" applyFill="1" applyBorder="1" applyAlignment="1">
      <alignment horizontal="center" vertical="center" shrinkToFit="1"/>
    </xf>
    <xf numFmtId="178" fontId="82" fillId="3" borderId="87" xfId="13" applyNumberFormat="1" applyFont="1" applyFill="1" applyBorder="1" applyAlignment="1">
      <alignment horizontal="center" vertical="center" shrinkToFit="1"/>
    </xf>
  </cellXfs>
  <cellStyles count="1529">
    <cellStyle name="Calc Currency (0)" xfId="1" xr:uid="{00000000-0005-0000-0000-000001000000}"/>
    <cellStyle name="Header1" xfId="2" xr:uid="{00000000-0005-0000-0000-000002000000}"/>
    <cellStyle name="Header2" xfId="3" xr:uid="{00000000-0005-0000-0000-000003000000}"/>
    <cellStyle name="Normal_#18-Internet" xfId="4" xr:uid="{00000000-0005-0000-0000-000004000000}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406" builtinId="8" hidden="1"/>
    <cellStyle name="ハイパーリンク" xfId="408" builtinId="8" hidden="1"/>
    <cellStyle name="ハイパーリンク" xfId="410" builtinId="8" hidden="1"/>
    <cellStyle name="ハイパーリンク" xfId="412" builtinId="8" hidden="1"/>
    <cellStyle name="ハイパーリンク" xfId="414" builtinId="8" hidden="1"/>
    <cellStyle name="ハイパーリンク" xfId="416" builtinId="8" hidden="1"/>
    <cellStyle name="ハイパーリンク" xfId="418" builtinId="8" hidden="1"/>
    <cellStyle name="ハイパーリンク" xfId="420" builtinId="8" hidden="1"/>
    <cellStyle name="ハイパーリンク" xfId="422" builtinId="8" hidden="1"/>
    <cellStyle name="ハイパーリンク" xfId="424" builtinId="8" hidden="1"/>
    <cellStyle name="ハイパーリンク" xfId="426" builtinId="8" hidden="1"/>
    <cellStyle name="ハイパーリンク" xfId="428" builtinId="8" hidden="1"/>
    <cellStyle name="ハイパーリンク" xfId="430" builtinId="8" hidden="1"/>
    <cellStyle name="ハイパーリンク" xfId="432" builtinId="8" hidden="1"/>
    <cellStyle name="ハイパーリンク" xfId="436" builtinId="8" hidden="1"/>
    <cellStyle name="ハイパーリンク" xfId="438" builtinId="8" hidden="1"/>
    <cellStyle name="ハイパーリンク" xfId="440" builtinId="8" hidden="1"/>
    <cellStyle name="ハイパーリンク" xfId="442" builtinId="8" hidden="1"/>
    <cellStyle name="ハイパーリンク" xfId="444" builtinId="8" hidden="1"/>
    <cellStyle name="ハイパーリンク" xfId="446" builtinId="8" hidden="1"/>
    <cellStyle name="ハイパーリンク" xfId="448" builtinId="8" hidden="1"/>
    <cellStyle name="ハイパーリンク" xfId="450" builtinId="8" hidden="1"/>
    <cellStyle name="ハイパーリンク" xfId="452" builtinId="8" hidden="1"/>
    <cellStyle name="ハイパーリンク" xfId="454" builtinId="8" hidden="1"/>
    <cellStyle name="ハイパーリンク" xfId="456" builtinId="8" hidden="1"/>
    <cellStyle name="ハイパーリンク" xfId="458" builtinId="8" hidden="1"/>
    <cellStyle name="ハイパーリンク" xfId="460" builtinId="8" hidden="1"/>
    <cellStyle name="ハイパーリンク" xfId="462" builtinId="8" hidden="1"/>
    <cellStyle name="ハイパーリンク" xfId="464" builtinId="8" hidden="1"/>
    <cellStyle name="ハイパーリンク" xfId="466" builtinId="8" hidden="1"/>
    <cellStyle name="ハイパーリンク" xfId="468" builtinId="8" hidden="1"/>
    <cellStyle name="ハイパーリンク" xfId="470" builtinId="8" hidden="1"/>
    <cellStyle name="ハイパーリンク" xfId="472" builtinId="8" hidden="1"/>
    <cellStyle name="ハイパーリンク" xfId="474" builtinId="8" hidden="1"/>
    <cellStyle name="ハイパーリンク" xfId="476" builtinId="8" hidden="1"/>
    <cellStyle name="ハイパーリンク" xfId="478" builtinId="8" hidden="1"/>
    <cellStyle name="ハイパーリンク" xfId="480" builtinId="8" hidden="1"/>
    <cellStyle name="ハイパーリンク" xfId="482" builtinId="8" hidden="1"/>
    <cellStyle name="ハイパーリンク" xfId="484" builtinId="8" hidden="1"/>
    <cellStyle name="ハイパーリンク" xfId="486" builtinId="8" hidden="1"/>
    <cellStyle name="ハイパーリンク" xfId="488" builtinId="8" hidden="1"/>
    <cellStyle name="ハイパーリンク" xfId="490" builtinId="8" hidden="1"/>
    <cellStyle name="ハイパーリンク" xfId="492" builtinId="8" hidden="1"/>
    <cellStyle name="ハイパーリンク" xfId="494" builtinId="8" hidden="1"/>
    <cellStyle name="ハイパーリンク" xfId="496" builtinId="8" hidden="1"/>
    <cellStyle name="ハイパーリンク" xfId="498" builtinId="8" hidden="1"/>
    <cellStyle name="ハイパーリンク" xfId="500" builtinId="8" hidden="1"/>
    <cellStyle name="ハイパーリンク" xfId="502" builtinId="8" hidden="1"/>
    <cellStyle name="ハイパーリンク" xfId="504" builtinId="8" hidden="1"/>
    <cellStyle name="ハイパーリンク" xfId="506" builtinId="8" hidden="1"/>
    <cellStyle name="ハイパーリンク" xfId="508" builtinId="8" hidden="1"/>
    <cellStyle name="ハイパーリンク" xfId="510" builtinId="8" hidden="1"/>
    <cellStyle name="ハイパーリンク" xfId="512" builtinId="8" hidden="1"/>
    <cellStyle name="ハイパーリンク" xfId="514" builtinId="8" hidden="1"/>
    <cellStyle name="ハイパーリンク" xfId="516" builtinId="8" hidden="1"/>
    <cellStyle name="ハイパーリンク" xfId="518" builtinId="8" hidden="1"/>
    <cellStyle name="ハイパーリンク" xfId="520" builtinId="8" hidden="1"/>
    <cellStyle name="ハイパーリンク" xfId="522" builtinId="8" hidden="1"/>
    <cellStyle name="ハイパーリンク" xfId="524" builtinId="8" hidden="1"/>
    <cellStyle name="ハイパーリンク" xfId="526" builtinId="8" hidden="1"/>
    <cellStyle name="ハイパーリンク" xfId="528" builtinId="8" hidden="1"/>
    <cellStyle name="ハイパーリンク" xfId="530" builtinId="8" hidden="1"/>
    <cellStyle name="ハイパーリンク" xfId="532" builtinId="8" hidden="1"/>
    <cellStyle name="ハイパーリンク" xfId="534" builtinId="8" hidden="1"/>
    <cellStyle name="ハイパーリンク" xfId="536" builtinId="8" hidden="1"/>
    <cellStyle name="ハイパーリンク" xfId="538" builtinId="8" hidden="1"/>
    <cellStyle name="ハイパーリンク" xfId="540" builtinId="8" hidden="1"/>
    <cellStyle name="ハイパーリンク" xfId="542" builtinId="8" hidden="1"/>
    <cellStyle name="ハイパーリンク" xfId="544" builtinId="8" hidden="1"/>
    <cellStyle name="ハイパーリンク" xfId="546" builtinId="8" hidden="1"/>
    <cellStyle name="ハイパーリンク" xfId="548" builtinId="8" hidden="1"/>
    <cellStyle name="ハイパーリンク" xfId="550" builtinId="8" hidden="1"/>
    <cellStyle name="ハイパーリンク" xfId="552" builtinId="8" hidden="1"/>
    <cellStyle name="ハイパーリンク" xfId="554" builtinId="8" hidden="1"/>
    <cellStyle name="ハイパーリンク" xfId="556" builtinId="8" hidden="1"/>
    <cellStyle name="ハイパーリンク" xfId="558" builtinId="8" hidden="1"/>
    <cellStyle name="ハイパーリンク" xfId="560" builtinId="8" hidden="1"/>
    <cellStyle name="ハイパーリンク" xfId="562" builtinId="8" hidden="1"/>
    <cellStyle name="ハイパーリンク" xfId="564" builtinId="8" hidden="1"/>
    <cellStyle name="ハイパーリンク" xfId="566" builtinId="8" hidden="1"/>
    <cellStyle name="ハイパーリンク" xfId="568" builtinId="8" hidden="1"/>
    <cellStyle name="ハイパーリンク" xfId="570" builtinId="8" hidden="1"/>
    <cellStyle name="ハイパーリンク" xfId="572" builtinId="8" hidden="1"/>
    <cellStyle name="ハイパーリンク" xfId="574" builtinId="8" hidden="1"/>
    <cellStyle name="ハイパーリンク" xfId="576" builtinId="8" hidden="1"/>
    <cellStyle name="ハイパーリンク" xfId="578" builtinId="8" hidden="1"/>
    <cellStyle name="ハイパーリンク" xfId="580" builtinId="8" hidden="1"/>
    <cellStyle name="ハイパーリンク" xfId="582" builtinId="8" hidden="1"/>
    <cellStyle name="ハイパーリンク" xfId="584" builtinId="8" hidden="1"/>
    <cellStyle name="ハイパーリンク" xfId="586" builtinId="8" hidden="1"/>
    <cellStyle name="ハイパーリンク" xfId="588" builtinId="8" hidden="1"/>
    <cellStyle name="ハイパーリンク" xfId="590" builtinId="8" hidden="1"/>
    <cellStyle name="ハイパーリンク" xfId="592" builtinId="8" hidden="1"/>
    <cellStyle name="ハイパーリンク" xfId="594" builtinId="8" hidden="1"/>
    <cellStyle name="ハイパーリンク" xfId="596" builtinId="8" hidden="1"/>
    <cellStyle name="ハイパーリンク" xfId="598" builtinId="8" hidden="1"/>
    <cellStyle name="ハイパーリンク" xfId="600" builtinId="8" hidden="1"/>
    <cellStyle name="ハイパーリンク" xfId="602" builtinId="8" hidden="1"/>
    <cellStyle name="ハイパーリンク" xfId="604" builtinId="8" hidden="1"/>
    <cellStyle name="ハイパーリンク" xfId="606" builtinId="8" hidden="1"/>
    <cellStyle name="ハイパーリンク" xfId="608" builtinId="8" hidden="1"/>
    <cellStyle name="ハイパーリンク" xfId="610" builtinId="8" hidden="1"/>
    <cellStyle name="ハイパーリンク" xfId="612" builtinId="8" hidden="1"/>
    <cellStyle name="ハイパーリンク" xfId="614" builtinId="8" hidden="1"/>
    <cellStyle name="ハイパーリンク" xfId="616" builtinId="8" hidden="1"/>
    <cellStyle name="ハイパーリンク" xfId="618" builtinId="8" hidden="1"/>
    <cellStyle name="ハイパーリンク" xfId="620" builtinId="8" hidden="1"/>
    <cellStyle name="ハイパーリンク" xfId="622" builtinId="8" hidden="1"/>
    <cellStyle name="ハイパーリンク" xfId="624" builtinId="8" hidden="1"/>
    <cellStyle name="ハイパーリンク" xfId="626" builtinId="8" hidden="1"/>
    <cellStyle name="ハイパーリンク" xfId="628" builtinId="8" hidden="1"/>
    <cellStyle name="ハイパーリンク" xfId="630" builtinId="8" hidden="1"/>
    <cellStyle name="ハイパーリンク" xfId="632" builtinId="8" hidden="1"/>
    <cellStyle name="ハイパーリンク" xfId="634" builtinId="8" hidden="1"/>
    <cellStyle name="ハイパーリンク" xfId="636" builtinId="8" hidden="1"/>
    <cellStyle name="ハイパーリンク" xfId="638" builtinId="8" hidden="1"/>
    <cellStyle name="ハイパーリンク" xfId="640" builtinId="8" hidden="1"/>
    <cellStyle name="ハイパーリンク" xfId="642" builtinId="8" hidden="1"/>
    <cellStyle name="ハイパーリンク" xfId="644" builtinId="8" hidden="1"/>
    <cellStyle name="ハイパーリンク" xfId="646" builtinId="8" hidden="1"/>
    <cellStyle name="ハイパーリンク" xfId="648" builtinId="8" hidden="1"/>
    <cellStyle name="ハイパーリンク" xfId="650" builtinId="8" hidden="1"/>
    <cellStyle name="ハイパーリンク" xfId="652" builtinId="8" hidden="1"/>
    <cellStyle name="ハイパーリンク" xfId="654" builtinId="8" hidden="1"/>
    <cellStyle name="ハイパーリンク" xfId="656" builtinId="8" hidden="1"/>
    <cellStyle name="ハイパーリンク" xfId="658" builtinId="8" hidden="1"/>
    <cellStyle name="ハイパーリンク" xfId="660" builtinId="8" hidden="1"/>
    <cellStyle name="ハイパーリンク" xfId="662" builtinId="8" hidden="1"/>
    <cellStyle name="ハイパーリンク" xfId="664" builtinId="8" hidden="1"/>
    <cellStyle name="ハイパーリンク" xfId="666" builtinId="8" hidden="1"/>
    <cellStyle name="ハイパーリンク" xfId="668" builtinId="8" hidden="1"/>
    <cellStyle name="ハイパーリンク" xfId="670" builtinId="8" hidden="1"/>
    <cellStyle name="ハイパーリンク" xfId="672" builtinId="8" hidden="1"/>
    <cellStyle name="ハイパーリンク" xfId="674" builtinId="8" hidden="1"/>
    <cellStyle name="ハイパーリンク" xfId="676" builtinId="8" hidden="1"/>
    <cellStyle name="ハイパーリンク" xfId="678" builtinId="8" hidden="1"/>
    <cellStyle name="ハイパーリンク" xfId="680" builtinId="8" hidden="1"/>
    <cellStyle name="ハイパーリンク" xfId="682" builtinId="8" hidden="1"/>
    <cellStyle name="ハイパーリンク" xfId="684" builtinId="8" hidden="1"/>
    <cellStyle name="ハイパーリンク" xfId="686" builtinId="8" hidden="1"/>
    <cellStyle name="ハイパーリンク" xfId="688" builtinId="8" hidden="1"/>
    <cellStyle name="ハイパーリンク" xfId="690" builtinId="8" hidden="1"/>
    <cellStyle name="ハイパーリンク" xfId="692" builtinId="8" hidden="1"/>
    <cellStyle name="ハイパーリンク" xfId="694" builtinId="8" hidden="1"/>
    <cellStyle name="ハイパーリンク" xfId="696" builtinId="8" hidden="1"/>
    <cellStyle name="ハイパーリンク" xfId="698" builtinId="8" hidden="1"/>
    <cellStyle name="ハイパーリンク" xfId="700" builtinId="8" hidden="1"/>
    <cellStyle name="ハイパーリンク" xfId="702" builtinId="8" hidden="1"/>
    <cellStyle name="ハイパーリンク" xfId="704" builtinId="8" hidden="1"/>
    <cellStyle name="ハイパーリンク" xfId="706" builtinId="8" hidden="1"/>
    <cellStyle name="ハイパーリンク" xfId="708" builtinId="8" hidden="1"/>
    <cellStyle name="ハイパーリンク" xfId="710" builtinId="8" hidden="1"/>
    <cellStyle name="ハイパーリンク" xfId="712" builtinId="8" hidden="1"/>
    <cellStyle name="ハイパーリンク" xfId="714" builtinId="8" hidden="1"/>
    <cellStyle name="ハイパーリンク" xfId="716" builtinId="8" hidden="1"/>
    <cellStyle name="ハイパーリンク" xfId="718" builtinId="8" hidden="1"/>
    <cellStyle name="ハイパーリンク" xfId="720" builtinId="8" hidden="1"/>
    <cellStyle name="ハイパーリンク" xfId="722" builtinId="8" hidden="1"/>
    <cellStyle name="ハイパーリンク" xfId="724" builtinId="8" hidden="1"/>
    <cellStyle name="ハイパーリンク" xfId="726" builtinId="8" hidden="1"/>
    <cellStyle name="ハイパーリンク" xfId="728" builtinId="8" hidden="1"/>
    <cellStyle name="ハイパーリンク" xfId="730" builtinId="8" hidden="1"/>
    <cellStyle name="ハイパーリンク" xfId="732" builtinId="8" hidden="1"/>
    <cellStyle name="ハイパーリンク" xfId="734" builtinId="8" hidden="1"/>
    <cellStyle name="ハイパーリンク" xfId="736" builtinId="8" hidden="1"/>
    <cellStyle name="ハイパーリンク" xfId="738" builtinId="8" hidden="1"/>
    <cellStyle name="ハイパーリンク" xfId="740" builtinId="8" hidden="1"/>
    <cellStyle name="ハイパーリンク" xfId="742" builtinId="8" hidden="1"/>
    <cellStyle name="ハイパーリンク" xfId="744" builtinId="8" hidden="1"/>
    <cellStyle name="ハイパーリンク" xfId="746" builtinId="8" hidden="1"/>
    <cellStyle name="ハイパーリンク" xfId="748" builtinId="8" hidden="1"/>
    <cellStyle name="ハイパーリンク" xfId="750" builtinId="8" hidden="1"/>
    <cellStyle name="ハイパーリンク" xfId="752" builtinId="8" hidden="1"/>
    <cellStyle name="ハイパーリンク" xfId="754" builtinId="8" hidden="1"/>
    <cellStyle name="ハイパーリンク" xfId="756" builtinId="8" hidden="1"/>
    <cellStyle name="ハイパーリンク" xfId="758" builtinId="8" hidden="1"/>
    <cellStyle name="ハイパーリンク" xfId="760" builtinId="8" hidden="1"/>
    <cellStyle name="ハイパーリンク" xfId="762" builtinId="8" hidden="1"/>
    <cellStyle name="ハイパーリンク" xfId="764" builtinId="8" hidden="1"/>
    <cellStyle name="ハイパーリンク" xfId="766" builtinId="8" hidden="1"/>
    <cellStyle name="ハイパーリンク" xfId="768" builtinId="8" hidden="1"/>
    <cellStyle name="ハイパーリンク" xfId="770" builtinId="8" hidden="1"/>
    <cellStyle name="ハイパーリンク" xfId="772" builtinId="8" hidden="1"/>
    <cellStyle name="ハイパーリンク" xfId="774" builtinId="8" hidden="1"/>
    <cellStyle name="ハイパーリンク" xfId="776" builtinId="8" hidden="1"/>
    <cellStyle name="ハイパーリンク" xfId="778" builtinId="8" hidden="1"/>
    <cellStyle name="ハイパーリンク" xfId="780" builtinId="8" hidden="1"/>
    <cellStyle name="ハイパーリンク" xfId="782" builtinId="8" hidden="1"/>
    <cellStyle name="ハイパーリンク" xfId="784" builtinId="8" hidden="1"/>
    <cellStyle name="ハイパーリンク" xfId="786" builtinId="8" hidden="1"/>
    <cellStyle name="ハイパーリンク" xfId="788" builtinId="8" hidden="1"/>
    <cellStyle name="ハイパーリンク" xfId="790" builtinId="8" hidden="1"/>
    <cellStyle name="ハイパーリンク" xfId="792" builtinId="8" hidden="1"/>
    <cellStyle name="ハイパーリンク" xfId="794" builtinId="8" hidden="1"/>
    <cellStyle name="ハイパーリンク" xfId="796" builtinId="8" hidden="1"/>
    <cellStyle name="ハイパーリンク" xfId="798" builtinId="8" hidden="1"/>
    <cellStyle name="ハイパーリンク" xfId="800" builtinId="8" hidden="1"/>
    <cellStyle name="ハイパーリンク" xfId="802" builtinId="8" hidden="1"/>
    <cellStyle name="ハイパーリンク" xfId="804" builtinId="8" hidden="1"/>
    <cellStyle name="ハイパーリンク" xfId="806" builtinId="8" hidden="1"/>
    <cellStyle name="ハイパーリンク" xfId="808" builtinId="8" hidden="1"/>
    <cellStyle name="ハイパーリンク" xfId="810" builtinId="8" hidden="1"/>
    <cellStyle name="ハイパーリンク" xfId="812" builtinId="8" hidden="1"/>
    <cellStyle name="ハイパーリンク" xfId="814" builtinId="8" hidden="1"/>
    <cellStyle name="ハイパーリンク" xfId="816" builtinId="8" hidden="1"/>
    <cellStyle name="ハイパーリンク" xfId="818" builtinId="8" hidden="1"/>
    <cellStyle name="ハイパーリンク" xfId="820" builtinId="8" hidden="1"/>
    <cellStyle name="ハイパーリンク" xfId="822" builtinId="8" hidden="1"/>
    <cellStyle name="ハイパーリンク" xfId="824" builtinId="8" hidden="1"/>
    <cellStyle name="ハイパーリンク" xfId="826" builtinId="8" hidden="1"/>
    <cellStyle name="ハイパーリンク" xfId="828" builtinId="8" hidden="1"/>
    <cellStyle name="ハイパーリンク" xfId="830" builtinId="8" hidden="1"/>
    <cellStyle name="ハイパーリンク" xfId="832" builtinId="8" hidden="1"/>
    <cellStyle name="ハイパーリンク" xfId="834" builtinId="8" hidden="1"/>
    <cellStyle name="ハイパーリンク" xfId="836" builtinId="8" hidden="1"/>
    <cellStyle name="ハイパーリンク" xfId="838" builtinId="8" hidden="1"/>
    <cellStyle name="ハイパーリンク" xfId="840" builtinId="8" hidden="1"/>
    <cellStyle name="ハイパーリンク" xfId="842" builtinId="8" hidden="1"/>
    <cellStyle name="ハイパーリンク" xfId="844" builtinId="8" hidden="1"/>
    <cellStyle name="ハイパーリンク" xfId="846" builtinId="8" hidden="1"/>
    <cellStyle name="ハイパーリンク" xfId="848" builtinId="8" hidden="1"/>
    <cellStyle name="ハイパーリンク" xfId="850" builtinId="8" hidden="1"/>
    <cellStyle name="ハイパーリンク" xfId="852" builtinId="8" hidden="1"/>
    <cellStyle name="ハイパーリンク" xfId="854" builtinId="8" hidden="1"/>
    <cellStyle name="ハイパーリンク" xfId="856" builtinId="8" hidden="1"/>
    <cellStyle name="ハイパーリンク" xfId="858" builtinId="8" hidden="1"/>
    <cellStyle name="ハイパーリンク" xfId="860" builtinId="8" hidden="1"/>
    <cellStyle name="ハイパーリンク" xfId="862" builtinId="8" hidden="1"/>
    <cellStyle name="ハイパーリンク" xfId="864" builtinId="8" hidden="1"/>
    <cellStyle name="ハイパーリンク" xfId="866" builtinId="8" hidden="1"/>
    <cellStyle name="ハイパーリンク" xfId="868" builtinId="8" hidden="1"/>
    <cellStyle name="ハイパーリンク" xfId="870" builtinId="8" hidden="1"/>
    <cellStyle name="ハイパーリンク" xfId="872" builtinId="8" hidden="1"/>
    <cellStyle name="ハイパーリンク" xfId="874" builtinId="8" hidden="1"/>
    <cellStyle name="ハイパーリンク" xfId="876" builtinId="8" hidden="1"/>
    <cellStyle name="ハイパーリンク" xfId="878" builtinId="8" hidden="1"/>
    <cellStyle name="ハイパーリンク" xfId="880" builtinId="8" hidden="1"/>
    <cellStyle name="ハイパーリンク" xfId="882" builtinId="8" hidden="1"/>
    <cellStyle name="ハイパーリンク" xfId="884" builtinId="8" hidden="1"/>
    <cellStyle name="ハイパーリンク" xfId="886" builtinId="8" hidden="1"/>
    <cellStyle name="ハイパーリンク" xfId="888" builtinId="8" hidden="1"/>
    <cellStyle name="ハイパーリンク" xfId="890" builtinId="8" hidden="1"/>
    <cellStyle name="ハイパーリンク" xfId="892" builtinId="8" hidden="1"/>
    <cellStyle name="ハイパーリンク" xfId="894" builtinId="8" hidden="1"/>
    <cellStyle name="ハイパーリンク" xfId="896" builtinId="8" hidden="1"/>
    <cellStyle name="ハイパーリンク" xfId="898" builtinId="8" hidden="1"/>
    <cellStyle name="ハイパーリンク" xfId="900" builtinId="8" hidden="1"/>
    <cellStyle name="ハイパーリンク" xfId="902" builtinId="8" hidden="1"/>
    <cellStyle name="ハイパーリンク" xfId="904" builtinId="8" hidden="1"/>
    <cellStyle name="ハイパーリンク" xfId="906" builtinId="8" hidden="1"/>
    <cellStyle name="ハイパーリンク" xfId="908" builtinId="8" hidden="1"/>
    <cellStyle name="ハイパーリンク" xfId="910" builtinId="8" hidden="1"/>
    <cellStyle name="ハイパーリンク" xfId="912" builtinId="8" hidden="1"/>
    <cellStyle name="ハイパーリンク" xfId="914" builtinId="8" hidden="1"/>
    <cellStyle name="ハイパーリンク" xfId="916" builtinId="8" hidden="1"/>
    <cellStyle name="ハイパーリンク" xfId="918" builtinId="8" hidden="1"/>
    <cellStyle name="ハイパーリンク" xfId="920" builtinId="8" hidden="1"/>
    <cellStyle name="ハイパーリンク" xfId="922" builtinId="8" hidden="1"/>
    <cellStyle name="ハイパーリンク" xfId="924" builtinId="8" hidden="1"/>
    <cellStyle name="ハイパーリンク" xfId="926" builtinId="8" hidden="1"/>
    <cellStyle name="ハイパーリンク" xfId="928" builtinId="8" hidden="1"/>
    <cellStyle name="ハイパーリンク" xfId="930" builtinId="8" hidden="1"/>
    <cellStyle name="ハイパーリンク" xfId="932" builtinId="8" hidden="1"/>
    <cellStyle name="ハイパーリンク" xfId="934" builtinId="8" hidden="1"/>
    <cellStyle name="ハイパーリンク" xfId="936" builtinId="8" hidden="1"/>
    <cellStyle name="ハイパーリンク" xfId="938" builtinId="8" hidden="1"/>
    <cellStyle name="ハイパーリンク" xfId="940" builtinId="8" hidden="1"/>
    <cellStyle name="ハイパーリンク" xfId="942" builtinId="8" hidden="1"/>
    <cellStyle name="ハイパーリンク" xfId="944" builtinId="8" hidden="1"/>
    <cellStyle name="ハイパーリンク" xfId="946" builtinId="8" hidden="1"/>
    <cellStyle name="ハイパーリンク" xfId="948" builtinId="8" hidden="1"/>
    <cellStyle name="ハイパーリンク" xfId="950" builtinId="8" hidden="1"/>
    <cellStyle name="ハイパーリンク" xfId="952" builtinId="8" hidden="1"/>
    <cellStyle name="ハイパーリンク" xfId="954" builtinId="8" hidden="1"/>
    <cellStyle name="ハイパーリンク" xfId="956" builtinId="8" hidden="1"/>
    <cellStyle name="ハイパーリンク" xfId="958" builtinId="8" hidden="1"/>
    <cellStyle name="ハイパーリンク" xfId="960" builtinId="8" hidden="1"/>
    <cellStyle name="ハイパーリンク" xfId="962" builtinId="8" hidden="1"/>
    <cellStyle name="ハイパーリンク" xfId="964" builtinId="8" hidden="1"/>
    <cellStyle name="ハイパーリンク" xfId="966" builtinId="8" hidden="1"/>
    <cellStyle name="ハイパーリンク" xfId="968" builtinId="8" hidden="1"/>
    <cellStyle name="ハイパーリンク" xfId="970" builtinId="8" hidden="1"/>
    <cellStyle name="ハイパーリンク" xfId="972" builtinId="8" hidden="1"/>
    <cellStyle name="ハイパーリンク" xfId="974" builtinId="8" hidden="1"/>
    <cellStyle name="ハイパーリンク" xfId="976" builtinId="8" hidden="1"/>
    <cellStyle name="ハイパーリンク" xfId="978" builtinId="8" hidden="1"/>
    <cellStyle name="ハイパーリンク" xfId="980" builtinId="8" hidden="1"/>
    <cellStyle name="ハイパーリンク" xfId="982" builtinId="8" hidden="1"/>
    <cellStyle name="ハイパーリンク" xfId="984" builtinId="8" hidden="1"/>
    <cellStyle name="ハイパーリンク" xfId="986" builtinId="8" hidden="1"/>
    <cellStyle name="ハイパーリンク" xfId="988" builtinId="8" hidden="1"/>
    <cellStyle name="ハイパーリンク" xfId="990" builtinId="8" hidden="1"/>
    <cellStyle name="ハイパーリンク" xfId="992" builtinId="8" hidden="1"/>
    <cellStyle name="ハイパーリンク" xfId="994" builtinId="8" hidden="1"/>
    <cellStyle name="ハイパーリンク" xfId="996" builtinId="8" hidden="1"/>
    <cellStyle name="ハイパーリンク" xfId="998" builtinId="8" hidden="1"/>
    <cellStyle name="ハイパーリンク" xfId="1000" builtinId="8" hidden="1"/>
    <cellStyle name="ハイパーリンク" xfId="1002" builtinId="8" hidden="1"/>
    <cellStyle name="ハイパーリンク" xfId="1004" builtinId="8" hidden="1"/>
    <cellStyle name="ハイパーリンク" xfId="1006" builtinId="8" hidden="1"/>
    <cellStyle name="ハイパーリンク" xfId="1008" builtinId="8" hidden="1"/>
    <cellStyle name="ハイパーリンク" xfId="1010" builtinId="8" hidden="1"/>
    <cellStyle name="ハイパーリンク" xfId="1012" builtinId="8" hidden="1"/>
    <cellStyle name="ハイパーリンク" xfId="1014" builtinId="8" hidden="1"/>
    <cellStyle name="ハイパーリンク" xfId="1016" builtinId="8" hidden="1"/>
    <cellStyle name="ハイパーリンク" xfId="1018" builtinId="8" hidden="1"/>
    <cellStyle name="ハイパーリンク" xfId="1020" builtinId="8" hidden="1"/>
    <cellStyle name="ハイパーリンク" xfId="1022" builtinId="8" hidden="1"/>
    <cellStyle name="ハイパーリンク" xfId="1024" builtinId="8" hidden="1"/>
    <cellStyle name="ハイパーリンク" xfId="1026" builtinId="8" hidden="1"/>
    <cellStyle name="ハイパーリンク" xfId="1028" builtinId="8" hidden="1"/>
    <cellStyle name="ハイパーリンク" xfId="1030" builtinId="8" hidden="1"/>
    <cellStyle name="ハイパーリンク" xfId="1032" builtinId="8" hidden="1"/>
    <cellStyle name="ハイパーリンク" xfId="1034" builtinId="8" hidden="1"/>
    <cellStyle name="ハイパーリンク" xfId="1036" builtinId="8" hidden="1"/>
    <cellStyle name="ハイパーリンク" xfId="1038" builtinId="8" hidden="1"/>
    <cellStyle name="ハイパーリンク" xfId="1040" builtinId="8" hidden="1"/>
    <cellStyle name="ハイパーリンク" xfId="1042" builtinId="8" hidden="1"/>
    <cellStyle name="ハイパーリンク" xfId="1044" builtinId="8" hidden="1"/>
    <cellStyle name="ハイパーリンク" xfId="1046" builtinId="8" hidden="1"/>
    <cellStyle name="ハイパーリンク" xfId="1048" builtinId="8" hidden="1"/>
    <cellStyle name="ハイパーリンク" xfId="1050" builtinId="8" hidden="1"/>
    <cellStyle name="ハイパーリンク" xfId="1052" builtinId="8" hidden="1"/>
    <cellStyle name="ハイパーリンク" xfId="1054" builtinId="8" hidden="1"/>
    <cellStyle name="ハイパーリンク" xfId="1056" builtinId="8" hidden="1"/>
    <cellStyle name="ハイパーリンク" xfId="1058" builtinId="8" hidden="1"/>
    <cellStyle name="ハイパーリンク" xfId="1060" builtinId="8" hidden="1"/>
    <cellStyle name="ハイパーリンク" xfId="1062" builtinId="8" hidden="1"/>
    <cellStyle name="ハイパーリンク" xfId="1064" builtinId="8" hidden="1"/>
    <cellStyle name="ハイパーリンク" xfId="1066" builtinId="8" hidden="1"/>
    <cellStyle name="ハイパーリンク" xfId="1068" builtinId="8" hidden="1"/>
    <cellStyle name="ハイパーリンク" xfId="1070" builtinId="8" hidden="1"/>
    <cellStyle name="ハイパーリンク" xfId="1072" builtinId="8" hidden="1"/>
    <cellStyle name="ハイパーリンク" xfId="1074" builtinId="8" hidden="1"/>
    <cellStyle name="ハイパーリンク" xfId="1076" builtinId="8" hidden="1"/>
    <cellStyle name="ハイパーリンク" xfId="1078" builtinId="8" hidden="1"/>
    <cellStyle name="ハイパーリンク" xfId="1080" builtinId="8" hidden="1"/>
    <cellStyle name="ハイパーリンク" xfId="1082" builtinId="8" hidden="1"/>
    <cellStyle name="ハイパーリンク" xfId="1084" builtinId="8" hidden="1"/>
    <cellStyle name="ハイパーリンク" xfId="1086" builtinId="8" hidden="1"/>
    <cellStyle name="ハイパーリンク" xfId="1088" builtinId="8" hidden="1"/>
    <cellStyle name="ハイパーリンク" xfId="1090" builtinId="8" hidden="1"/>
    <cellStyle name="ハイパーリンク" xfId="1092" builtinId="8" hidden="1"/>
    <cellStyle name="ハイパーリンク" xfId="1094" builtinId="8" hidden="1"/>
    <cellStyle name="ハイパーリンク" xfId="1096" builtinId="8" hidden="1"/>
    <cellStyle name="ハイパーリンク" xfId="1098" builtinId="8" hidden="1"/>
    <cellStyle name="ハイパーリンク" xfId="1100" builtinId="8" hidden="1"/>
    <cellStyle name="ハイパーリンク" xfId="1102" builtinId="8" hidden="1"/>
    <cellStyle name="ハイパーリンク" xfId="1104" builtinId="8" hidden="1"/>
    <cellStyle name="ハイパーリンク" xfId="1106" builtinId="8" hidden="1"/>
    <cellStyle name="ハイパーリンク" xfId="1108" builtinId="8" hidden="1"/>
    <cellStyle name="ハイパーリンク" xfId="1110" builtinId="8" hidden="1"/>
    <cellStyle name="ハイパーリンク" xfId="1112" builtinId="8" hidden="1"/>
    <cellStyle name="ハイパーリンク" xfId="1114" builtinId="8" hidden="1"/>
    <cellStyle name="ハイパーリンク" xfId="1116" builtinId="8" hidden="1"/>
    <cellStyle name="ハイパーリンク" xfId="1118" builtinId="8" hidden="1"/>
    <cellStyle name="ハイパーリンク" xfId="1120" builtinId="8" hidden="1"/>
    <cellStyle name="ハイパーリンク" xfId="1122" builtinId="8" hidden="1"/>
    <cellStyle name="ハイパーリンク" xfId="1124" builtinId="8" hidden="1"/>
    <cellStyle name="ハイパーリンク" xfId="1126" builtinId="8" hidden="1"/>
    <cellStyle name="ハイパーリンク" xfId="1128" builtinId="8" hidden="1"/>
    <cellStyle name="ハイパーリンク" xfId="1130" builtinId="8" hidden="1"/>
    <cellStyle name="ハイパーリンク" xfId="1132" builtinId="8" hidden="1"/>
    <cellStyle name="ハイパーリンク" xfId="1134" builtinId="8" hidden="1"/>
    <cellStyle name="ハイパーリンク" xfId="1136" builtinId="8" hidden="1"/>
    <cellStyle name="ハイパーリンク" xfId="1138" builtinId="8" hidden="1"/>
    <cellStyle name="ハイパーリンク" xfId="1140" builtinId="8" hidden="1"/>
    <cellStyle name="ハイパーリンク" xfId="1142" builtinId="8" hidden="1"/>
    <cellStyle name="ハイパーリンク" xfId="1144" builtinId="8" hidden="1"/>
    <cellStyle name="ハイパーリンク" xfId="1146" builtinId="8" hidden="1"/>
    <cellStyle name="ハイパーリンク" xfId="1148" builtinId="8" hidden="1"/>
    <cellStyle name="ハイパーリンク" xfId="1150" builtinId="8" hidden="1"/>
    <cellStyle name="ハイパーリンク" xfId="1152" builtinId="8" hidden="1"/>
    <cellStyle name="ハイパーリンク" xfId="1154" builtinId="8" hidden="1"/>
    <cellStyle name="ハイパーリンク" xfId="1156" builtinId="8" hidden="1"/>
    <cellStyle name="ハイパーリンク" xfId="1158" builtinId="8" hidden="1"/>
    <cellStyle name="ハイパーリンク" xfId="1160" builtinId="8" hidden="1"/>
    <cellStyle name="ハイパーリンク" xfId="1162" builtinId="8" hidden="1"/>
    <cellStyle name="ハイパーリンク" xfId="1164" builtinId="8" hidden="1"/>
    <cellStyle name="ハイパーリンク" xfId="1166" builtinId="8" hidden="1"/>
    <cellStyle name="ハイパーリンク" xfId="1168" builtinId="8" hidden="1"/>
    <cellStyle name="ハイパーリンク" xfId="1170" builtinId="8" hidden="1"/>
    <cellStyle name="ハイパーリンク" xfId="1172" builtinId="8" hidden="1"/>
    <cellStyle name="ハイパーリンク" xfId="1174" builtinId="8" hidden="1"/>
    <cellStyle name="ハイパーリンク" xfId="1176" builtinId="8" hidden="1"/>
    <cellStyle name="ハイパーリンク" xfId="1178" builtinId="8" hidden="1"/>
    <cellStyle name="ハイパーリンク" xfId="1180" builtinId="8" hidden="1"/>
    <cellStyle name="ハイパーリンク" xfId="1182" builtinId="8" hidden="1"/>
    <cellStyle name="ハイパーリンク" xfId="1184" builtinId="8" hidden="1"/>
    <cellStyle name="ハイパーリンク" xfId="1186" builtinId="8" hidden="1"/>
    <cellStyle name="ハイパーリンク" xfId="1188" builtinId="8" hidden="1"/>
    <cellStyle name="ハイパーリンク" xfId="1190" builtinId="8" hidden="1"/>
    <cellStyle name="ハイパーリンク" xfId="1192" builtinId="8" hidden="1"/>
    <cellStyle name="ハイパーリンク" xfId="1194" builtinId="8" hidden="1"/>
    <cellStyle name="ハイパーリンク" xfId="1196" builtinId="8" hidden="1"/>
    <cellStyle name="ハイパーリンク" xfId="1198" builtinId="8" hidden="1"/>
    <cellStyle name="ハイパーリンク" xfId="1200" builtinId="8" hidden="1"/>
    <cellStyle name="ハイパーリンク" xfId="1202" builtinId="8" hidden="1"/>
    <cellStyle name="ハイパーリンク" xfId="1204" builtinId="8" hidden="1"/>
    <cellStyle name="ハイパーリンク" xfId="1206" builtinId="8" hidden="1"/>
    <cellStyle name="ハイパーリンク" xfId="1208" builtinId="8" hidden="1"/>
    <cellStyle name="ハイパーリンク" xfId="1210" builtinId="8" hidden="1"/>
    <cellStyle name="ハイパーリンク" xfId="1212" builtinId="8" hidden="1"/>
    <cellStyle name="ハイパーリンク" xfId="1214" builtinId="8" hidden="1"/>
    <cellStyle name="ハイパーリンク" xfId="1217" builtinId="8" hidden="1"/>
    <cellStyle name="ハイパーリンク" xfId="1219" builtinId="8" hidden="1"/>
    <cellStyle name="ハイパーリンク" xfId="1221" builtinId="8" hidden="1"/>
    <cellStyle name="ハイパーリンク" xfId="1223" builtinId="8" hidden="1"/>
    <cellStyle name="ハイパーリンク" xfId="1225" builtinId="8" hidden="1"/>
    <cellStyle name="ハイパーリンク" xfId="1227" builtinId="8" hidden="1"/>
    <cellStyle name="ハイパーリンク" xfId="1229" builtinId="8" hidden="1"/>
    <cellStyle name="ハイパーリンク" xfId="1231" builtinId="8" hidden="1"/>
    <cellStyle name="ハイパーリンク" xfId="1233" builtinId="8" hidden="1"/>
    <cellStyle name="ハイパーリンク" xfId="1235" builtinId="8" hidden="1"/>
    <cellStyle name="ハイパーリンク" xfId="1237" builtinId="8" hidden="1"/>
    <cellStyle name="ハイパーリンク" xfId="1239" builtinId="8" hidden="1"/>
    <cellStyle name="ハイパーリンク" xfId="1241" builtinId="8" hidden="1"/>
    <cellStyle name="ハイパーリンク" xfId="1243" builtinId="8" hidden="1"/>
    <cellStyle name="ハイパーリンク" xfId="1245" builtinId="8" hidden="1"/>
    <cellStyle name="ハイパーリンク" xfId="1247" builtinId="8" hidden="1"/>
    <cellStyle name="ハイパーリンク" xfId="1249" builtinId="8" hidden="1"/>
    <cellStyle name="ハイパーリンク" xfId="1251" builtinId="8" hidden="1"/>
    <cellStyle name="ハイパーリンク" xfId="1253" builtinId="8" hidden="1"/>
    <cellStyle name="ハイパーリンク" xfId="1255" builtinId="8" hidden="1"/>
    <cellStyle name="ハイパーリンク" xfId="1257" builtinId="8" hidden="1"/>
    <cellStyle name="ハイパーリンク" xfId="1259" builtinId="8" hidden="1"/>
    <cellStyle name="ハイパーリンク" xfId="1261" builtinId="8" hidden="1"/>
    <cellStyle name="ハイパーリンク" xfId="1263" builtinId="8" hidden="1"/>
    <cellStyle name="ハイパーリンク" xfId="1265" builtinId="8" hidden="1"/>
    <cellStyle name="ハイパーリンク" xfId="1267" builtinId="8" hidden="1"/>
    <cellStyle name="ハイパーリンク" xfId="1269" builtinId="8" hidden="1"/>
    <cellStyle name="ハイパーリンク" xfId="1271" builtinId="8" hidden="1"/>
    <cellStyle name="ハイパーリンク" xfId="1273" builtinId="8" hidden="1"/>
    <cellStyle name="ハイパーリンク" xfId="1275" builtinId="8" hidden="1"/>
    <cellStyle name="ハイパーリンク" xfId="1277" builtinId="8" hidden="1"/>
    <cellStyle name="ハイパーリンク" xfId="1279" builtinId="8" hidden="1"/>
    <cellStyle name="ハイパーリンク" xfId="1281" builtinId="8" hidden="1"/>
    <cellStyle name="ハイパーリンク" xfId="1283" builtinId="8" hidden="1"/>
    <cellStyle name="ハイパーリンク" xfId="1285" builtinId="8" hidden="1"/>
    <cellStyle name="ハイパーリンク" xfId="1287" builtinId="8" hidden="1"/>
    <cellStyle name="ハイパーリンク" xfId="1289" builtinId="8" hidden="1"/>
    <cellStyle name="ハイパーリンク" xfId="1291" builtinId="8" hidden="1"/>
    <cellStyle name="ハイパーリンク" xfId="1293" builtinId="8" hidden="1"/>
    <cellStyle name="ハイパーリンク" xfId="1295" builtinId="8" hidden="1"/>
    <cellStyle name="ハイパーリンク" xfId="1297" builtinId="8" hidden="1"/>
    <cellStyle name="ハイパーリンク" xfId="1299" builtinId="8" hidden="1"/>
    <cellStyle name="ハイパーリンク" xfId="1301" builtinId="8" hidden="1"/>
    <cellStyle name="ハイパーリンク" xfId="1303" builtinId="8" hidden="1"/>
    <cellStyle name="ハイパーリンク" xfId="1305" builtinId="8" hidden="1"/>
    <cellStyle name="ハイパーリンク" xfId="1307" builtinId="8" hidden="1"/>
    <cellStyle name="ハイパーリンク" xfId="1309" builtinId="8" hidden="1"/>
    <cellStyle name="ハイパーリンク" xfId="1311" builtinId="8" hidden="1"/>
    <cellStyle name="ハイパーリンク" xfId="1313" builtinId="8" hidden="1"/>
    <cellStyle name="ハイパーリンク" xfId="1315" builtinId="8" hidden="1"/>
    <cellStyle name="ハイパーリンク" xfId="1317" builtinId="8" hidden="1"/>
    <cellStyle name="ハイパーリンク" xfId="1319" builtinId="8" hidden="1"/>
    <cellStyle name="ハイパーリンク" xfId="1321" builtinId="8" hidden="1"/>
    <cellStyle name="ハイパーリンク" xfId="1323" builtinId="8" hidden="1"/>
    <cellStyle name="ハイパーリンク" xfId="1325" builtinId="8" hidden="1"/>
    <cellStyle name="ハイパーリンク" xfId="1327" builtinId="8" hidden="1"/>
    <cellStyle name="ハイパーリンク" xfId="1329" builtinId="8" hidden="1"/>
    <cellStyle name="ハイパーリンク" xfId="1331" builtinId="8" hidden="1"/>
    <cellStyle name="ハイパーリンク" xfId="1333" builtinId="8" hidden="1"/>
    <cellStyle name="ハイパーリンク" xfId="1335" builtinId="8" hidden="1"/>
    <cellStyle name="ハイパーリンク" xfId="1337" builtinId="8" hidden="1"/>
    <cellStyle name="ハイパーリンク" xfId="1339" builtinId="8" hidden="1"/>
    <cellStyle name="ハイパーリンク" xfId="1341" builtinId="8" hidden="1"/>
    <cellStyle name="ハイパーリンク" xfId="1343" builtinId="8" hidden="1"/>
    <cellStyle name="ハイパーリンク" xfId="1345" builtinId="8" hidden="1"/>
    <cellStyle name="ハイパーリンク" xfId="1347" builtinId="8" hidden="1"/>
    <cellStyle name="ハイパーリンク" xfId="1349" builtinId="8" hidden="1"/>
    <cellStyle name="ハイパーリンク" xfId="1351" builtinId="8" hidden="1"/>
    <cellStyle name="ハイパーリンク" xfId="1353" builtinId="8" hidden="1"/>
    <cellStyle name="ハイパーリンク" xfId="1355" builtinId="8" hidden="1"/>
    <cellStyle name="ハイパーリンク" xfId="1357" builtinId="8" hidden="1"/>
    <cellStyle name="ハイパーリンク" xfId="1359" builtinId="8" hidden="1"/>
    <cellStyle name="ハイパーリンク" xfId="1361" builtinId="8" hidden="1"/>
    <cellStyle name="ハイパーリンク" xfId="1363" builtinId="8" hidden="1"/>
    <cellStyle name="ハイパーリンク" xfId="1365" builtinId="8" hidden="1"/>
    <cellStyle name="ハイパーリンク" xfId="1367" builtinId="8" hidden="1"/>
    <cellStyle name="ハイパーリンク" xfId="1369" builtinId="8" hidden="1"/>
    <cellStyle name="ハイパーリンク" xfId="1371" builtinId="8" hidden="1"/>
    <cellStyle name="ハイパーリンク" xfId="1373" builtinId="8" hidden="1"/>
    <cellStyle name="ハイパーリンク" xfId="1375" builtinId="8" hidden="1"/>
    <cellStyle name="ハイパーリンク" xfId="1377" builtinId="8" hidden="1"/>
    <cellStyle name="ハイパーリンク" xfId="1379" builtinId="8" hidden="1"/>
    <cellStyle name="ハイパーリンク" xfId="1381" builtinId="8" hidden="1"/>
    <cellStyle name="ハイパーリンク" xfId="1383" builtinId="8" hidden="1"/>
    <cellStyle name="ハイパーリンク" xfId="1385" builtinId="8" hidden="1"/>
    <cellStyle name="ハイパーリンク" xfId="1387" builtinId="8" hidden="1"/>
    <cellStyle name="ハイパーリンク" xfId="1389" builtinId="8" hidden="1"/>
    <cellStyle name="ハイパーリンク" xfId="1391" builtinId="8" hidden="1"/>
    <cellStyle name="ハイパーリンク" xfId="1393" builtinId="8" hidden="1"/>
    <cellStyle name="ハイパーリンク" xfId="1395" builtinId="8" hidden="1"/>
    <cellStyle name="ハイパーリンク" xfId="1397" builtinId="8" hidden="1"/>
    <cellStyle name="ハイパーリンク" xfId="1399" builtinId="8" hidden="1"/>
    <cellStyle name="ハイパーリンク" xfId="1401" builtinId="8" hidden="1"/>
    <cellStyle name="ハイパーリンク" xfId="1403" builtinId="8" hidden="1"/>
    <cellStyle name="ハイパーリンク" xfId="1405" builtinId="8" hidden="1"/>
    <cellStyle name="ハイパーリンク" xfId="1407" builtinId="8" hidden="1"/>
    <cellStyle name="ハイパーリンク" xfId="1409" builtinId="8" hidden="1"/>
    <cellStyle name="ハイパーリンク" xfId="1411" builtinId="8" hidden="1"/>
    <cellStyle name="ハイパーリンク" xfId="1413" builtinId="8" hidden="1"/>
    <cellStyle name="ハイパーリンク" xfId="1415" builtinId="8" hidden="1"/>
    <cellStyle name="ハイパーリンク" xfId="1417" builtinId="8" hidden="1"/>
    <cellStyle name="ハイパーリンク" xfId="1419" builtinId="8" hidden="1"/>
    <cellStyle name="ハイパーリンク" xfId="1421" builtinId="8" hidden="1"/>
    <cellStyle name="ハイパーリンク" xfId="1423" builtinId="8" hidden="1"/>
    <cellStyle name="ハイパーリンク" xfId="1425" builtinId="8" hidden="1"/>
    <cellStyle name="ハイパーリンク" xfId="1427" builtinId="8" hidden="1"/>
    <cellStyle name="ハイパーリンク" xfId="1429" builtinId="8" hidden="1"/>
    <cellStyle name="ハイパーリンク" xfId="1431" builtinId="8" hidden="1"/>
    <cellStyle name="ハイパーリンク" xfId="1433" builtinId="8" hidden="1"/>
    <cellStyle name="ハイパーリンク" xfId="1435" builtinId="8" hidden="1"/>
    <cellStyle name="ハイパーリンク" xfId="1437" builtinId="8" hidden="1"/>
    <cellStyle name="ハイパーリンク" xfId="1439" builtinId="8" hidden="1"/>
    <cellStyle name="ハイパーリンク" xfId="1441" builtinId="8" hidden="1"/>
    <cellStyle name="ハイパーリンク" xfId="1443" builtinId="8" hidden="1"/>
    <cellStyle name="ハイパーリンク" xfId="1445" builtinId="8" hidden="1"/>
    <cellStyle name="ハイパーリンク" xfId="1447" builtinId="8" hidden="1"/>
    <cellStyle name="ハイパーリンク" xfId="1449" builtinId="8" hidden="1"/>
    <cellStyle name="ハイパーリンク" xfId="1451" builtinId="8" hidden="1"/>
    <cellStyle name="ハイパーリンク" xfId="1453" builtinId="8" hidden="1"/>
    <cellStyle name="ハイパーリンク" xfId="1455" builtinId="8" hidden="1"/>
    <cellStyle name="ハイパーリンク" xfId="1457" builtinId="8" hidden="1"/>
    <cellStyle name="ハイパーリンク" xfId="1459" builtinId="8" hidden="1"/>
    <cellStyle name="ハイパーリンク" xfId="1461" builtinId="8" hidden="1"/>
    <cellStyle name="ハイパーリンク" xfId="1463" builtinId="8" hidden="1"/>
    <cellStyle name="ハイパーリンク" xfId="1465" builtinId="8" hidden="1"/>
    <cellStyle name="ハイパーリンク" xfId="1467" builtinId="8" hidden="1"/>
    <cellStyle name="ハイパーリンク" xfId="1469" builtinId="8" hidden="1"/>
    <cellStyle name="ハイパーリンク" xfId="1471" builtinId="8" hidden="1"/>
    <cellStyle name="ハイパーリンク" xfId="1473" builtinId="8" hidden="1"/>
    <cellStyle name="ハイパーリンク" xfId="1475" builtinId="8" hidden="1"/>
    <cellStyle name="ハイパーリンク" xfId="1477" builtinId="8" hidden="1"/>
    <cellStyle name="ハイパーリンク" xfId="1479" builtinId="8" hidden="1"/>
    <cellStyle name="ハイパーリンク" xfId="1481" builtinId="8" hidden="1"/>
    <cellStyle name="ハイパーリンク" xfId="1483" builtinId="8" hidden="1"/>
    <cellStyle name="ハイパーリンク" xfId="1485" builtinId="8" hidden="1"/>
    <cellStyle name="ハイパーリンク" xfId="1487" builtinId="8" hidden="1"/>
    <cellStyle name="ハイパーリンク" xfId="1489" builtinId="8" hidden="1"/>
    <cellStyle name="ハイパーリンク" xfId="1491" builtinId="8" hidden="1"/>
    <cellStyle name="ハイパーリンク" xfId="1493" builtinId="8" hidden="1"/>
    <cellStyle name="ハイパーリンク" xfId="1495" builtinId="8" hidden="1"/>
    <cellStyle name="ハイパーリンク" xfId="1497" builtinId="8" hidden="1"/>
    <cellStyle name="ハイパーリンク" xfId="1499" builtinId="8" hidden="1"/>
    <cellStyle name="ハイパーリンク" xfId="1501" builtinId="8" hidden="1"/>
    <cellStyle name="ハイパーリンク" xfId="1503" builtinId="8" hidden="1"/>
    <cellStyle name="ハイパーリンク" xfId="1505" builtinId="8" hidden="1"/>
    <cellStyle name="ハイパーリンク" xfId="1507" builtinId="8" hidden="1"/>
    <cellStyle name="ハイパーリンク" xfId="1509" builtinId="8" hidden="1"/>
    <cellStyle name="ハイパーリンク" xfId="1511" builtinId="8" hidden="1"/>
    <cellStyle name="ハイパーリンク" xfId="1513" builtinId="8" hidden="1"/>
    <cellStyle name="ハイパーリンク" xfId="1515" builtinId="8" hidden="1"/>
    <cellStyle name="ハイパーリンク" xfId="1517" builtinId="8" hidden="1"/>
    <cellStyle name="ハイパーリンク" xfId="1519" builtinId="8" hidden="1"/>
    <cellStyle name="ハイパーリンク" xfId="1521" builtinId="8" hidden="1"/>
    <cellStyle name="ハイパーリンク" xfId="1523" builtinId="8" hidden="1"/>
    <cellStyle name="ハイパーリンク" xfId="1525" builtinId="8" hidden="1"/>
    <cellStyle name="標準" xfId="0" builtinId="0"/>
    <cellStyle name="標準 11" xfId="5" xr:uid="{00000000-0005-0000-0000-0000B6020000}"/>
    <cellStyle name="標準 11 2" xfId="11" xr:uid="{00000000-0005-0000-0000-0000B7020000}"/>
    <cellStyle name="標準 11 2 2" xfId="1527" xr:uid="{1B878CE1-B0FB-834F-8054-D3332E78184B}"/>
    <cellStyle name="標準 16 2" xfId="434" xr:uid="{00000000-0005-0000-0000-0000B8020000}"/>
    <cellStyle name="標準 19" xfId="400" xr:uid="{00000000-0005-0000-0000-0000B9020000}"/>
    <cellStyle name="標準 19 2" xfId="1216" xr:uid="{00000000-0005-0000-0000-0000BA020000}"/>
    <cellStyle name="標準 2" xfId="6" xr:uid="{00000000-0005-0000-0000-0000BB020000}"/>
    <cellStyle name="標準 2 2" xfId="12" xr:uid="{00000000-0005-0000-0000-0000BC020000}"/>
    <cellStyle name="標準 2 4" xfId="13" xr:uid="{00000000-0005-0000-0000-0000BD020000}"/>
    <cellStyle name="標準 2 7" xfId="7" xr:uid="{00000000-0005-0000-0000-0000BE020000}"/>
    <cellStyle name="標準 2_インカレ競技役員動態予定表-2013" xfId="8" xr:uid="{00000000-0005-0000-0000-0000C0020000}"/>
    <cellStyle name="標準 26" xfId="435" xr:uid="{00000000-0005-0000-0000-0000BF020000}"/>
    <cellStyle name="標準 3" xfId="9" xr:uid="{00000000-0005-0000-0000-0000C1020000}"/>
    <cellStyle name="標準 3 2" xfId="273" xr:uid="{00000000-0005-0000-0000-0000C2020000}"/>
    <cellStyle name="標準 3 2 2" xfId="1528" xr:uid="{6D93FE8A-29F1-6D4D-96FD-40392A615C6E}"/>
    <cellStyle name="標準 4" xfId="10" xr:uid="{00000000-0005-0000-0000-0000C3020000}"/>
    <cellStyle name="標準 5" xfId="14" xr:uid="{00000000-0005-0000-0000-0000C4020000}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5" builtinId="9" hidden="1"/>
    <cellStyle name="表示済みのハイパーリンク" xfId="276" builtinId="9" hidden="1"/>
    <cellStyle name="表示済みのハイパーリンク" xfId="277" builtinId="9" hidden="1"/>
    <cellStyle name="表示済みのハイパーリンク" xfId="278" builtinId="9" hidden="1"/>
    <cellStyle name="表示済みのハイパーリンク" xfId="279" builtinId="9" hidden="1"/>
    <cellStyle name="表示済みのハイパーリンク" xfId="280" builtinId="9" hidden="1"/>
    <cellStyle name="表示済みのハイパーリンク" xfId="281" builtinId="9" hidden="1"/>
    <cellStyle name="表示済みのハイパーリンク" xfId="282" builtinId="9" hidden="1"/>
    <cellStyle name="表示済みのハイパーリンク" xfId="283" builtinId="9" hidden="1"/>
    <cellStyle name="表示済みのハイパーリンク" xfId="284" builtinId="9" hidden="1"/>
    <cellStyle name="表示済みのハイパーリンク" xfId="285" builtinId="9" hidden="1"/>
    <cellStyle name="表示済みのハイパーリンク" xfId="286" builtinId="9" hidden="1"/>
    <cellStyle name="表示済みのハイパーリンク" xfId="287" builtinId="9" hidden="1"/>
    <cellStyle name="表示済みのハイパーリンク" xfId="288" builtinId="9" hidden="1"/>
    <cellStyle name="表示済みのハイパーリンク" xfId="289" builtinId="9" hidden="1"/>
    <cellStyle name="表示済みのハイパーリンク" xfId="290" builtinId="9" hidden="1"/>
    <cellStyle name="表示済みのハイパーリンク" xfId="291" builtinId="9" hidden="1"/>
    <cellStyle name="表示済みのハイパーリンク" xfId="292" builtinId="9" hidden="1"/>
    <cellStyle name="表示済みのハイパーリンク" xfId="293" builtinId="9" hidden="1"/>
    <cellStyle name="表示済みのハイパーリンク" xfId="294" builtinId="9" hidden="1"/>
    <cellStyle name="表示済みのハイパーリンク" xfId="295" builtinId="9" hidden="1"/>
    <cellStyle name="表示済みのハイパーリンク" xfId="296" builtinId="9" hidden="1"/>
    <cellStyle name="表示済みのハイパーリンク" xfId="297" builtinId="9" hidden="1"/>
    <cellStyle name="表示済みのハイパーリンク" xfId="298" builtinId="9" hidden="1"/>
    <cellStyle name="表示済みのハイパーリンク" xfId="299" builtinId="9" hidden="1"/>
    <cellStyle name="表示済みのハイパーリンク" xfId="300" builtinId="9" hidden="1"/>
    <cellStyle name="表示済みのハイパーリンク" xfId="301" builtinId="9" hidden="1"/>
    <cellStyle name="表示済みのハイパーリンク" xfId="302" builtinId="9" hidden="1"/>
    <cellStyle name="表示済みのハイパーリンク" xfId="303" builtinId="9" hidden="1"/>
    <cellStyle name="表示済みのハイパーリンク" xfId="304" builtinId="9" hidden="1"/>
    <cellStyle name="表示済みのハイパーリンク" xfId="305" builtinId="9" hidden="1"/>
    <cellStyle name="表示済みのハイパーリンク" xfId="306" builtinId="9" hidden="1"/>
    <cellStyle name="表示済みのハイパーリンク" xfId="307" builtinId="9" hidden="1"/>
    <cellStyle name="表示済みのハイパーリンク" xfId="308" builtinId="9" hidden="1"/>
    <cellStyle name="表示済みのハイパーリンク" xfId="309" builtinId="9" hidden="1"/>
    <cellStyle name="表示済みのハイパーリンク" xfId="310" builtinId="9" hidden="1"/>
    <cellStyle name="表示済みのハイパーリンク" xfId="311" builtinId="9" hidden="1"/>
    <cellStyle name="表示済みのハイパーリンク" xfId="312" builtinId="9" hidden="1"/>
    <cellStyle name="表示済みのハイパーリンク" xfId="313" builtinId="9" hidden="1"/>
    <cellStyle name="表示済みのハイパーリンク" xfId="314" builtinId="9" hidden="1"/>
    <cellStyle name="表示済みのハイパーリンク" xfId="315" builtinId="9" hidden="1"/>
    <cellStyle name="表示済みのハイパーリンク" xfId="316" builtinId="9" hidden="1"/>
    <cellStyle name="表示済みのハイパーリンク" xfId="317" builtinId="9" hidden="1"/>
    <cellStyle name="表示済みのハイパーリンク" xfId="318" builtinId="9" hidden="1"/>
    <cellStyle name="表示済みのハイパーリンク" xfId="319" builtinId="9" hidden="1"/>
    <cellStyle name="表示済みのハイパーリンク" xfId="320" builtinId="9" hidden="1"/>
    <cellStyle name="表示済みのハイパーリンク" xfId="321" builtinId="9" hidden="1"/>
    <cellStyle name="表示済みのハイパーリンク" xfId="322" builtinId="9" hidden="1"/>
    <cellStyle name="表示済みのハイパーリンク" xfId="323" builtinId="9" hidden="1"/>
    <cellStyle name="表示済みのハイパーリンク" xfId="324" builtinId="9" hidden="1"/>
    <cellStyle name="表示済みのハイパーリンク" xfId="325" builtinId="9" hidden="1"/>
    <cellStyle name="表示済みのハイパーリンク" xfId="326" builtinId="9" hidden="1"/>
    <cellStyle name="表示済みのハイパーリンク" xfId="327" builtinId="9" hidden="1"/>
    <cellStyle name="表示済みのハイパーリンク" xfId="328" builtinId="9" hidden="1"/>
    <cellStyle name="表示済みのハイパーリンク" xfId="329" builtinId="9" hidden="1"/>
    <cellStyle name="表示済みのハイパーリンク" xfId="330" builtinId="9" hidden="1"/>
    <cellStyle name="表示済みのハイパーリンク" xfId="331" builtinId="9" hidden="1"/>
    <cellStyle name="表示済みのハイパーリンク" xfId="332" builtinId="9" hidden="1"/>
    <cellStyle name="表示済みのハイパーリンク" xfId="333" builtinId="9" hidden="1"/>
    <cellStyle name="表示済みのハイパーリンク" xfId="334" builtinId="9" hidden="1"/>
    <cellStyle name="表示済みのハイパーリンク" xfId="335" builtinId="9" hidden="1"/>
    <cellStyle name="表示済みのハイパーリンク" xfId="336" builtinId="9" hidden="1"/>
    <cellStyle name="表示済みのハイパーリンク" xfId="337" builtinId="9" hidden="1"/>
    <cellStyle name="表示済みのハイパーリンク" xfId="338" builtinId="9" hidden="1"/>
    <cellStyle name="表示済みのハイパーリンク" xfId="339" builtinId="9" hidden="1"/>
    <cellStyle name="表示済みのハイパーリンク" xfId="340" builtinId="9" hidden="1"/>
    <cellStyle name="表示済みのハイパーリンク" xfId="341" builtinId="9" hidden="1"/>
    <cellStyle name="表示済みのハイパーリンク" xfId="342" builtinId="9" hidden="1"/>
    <cellStyle name="表示済みのハイパーリンク" xfId="343" builtinId="9" hidden="1"/>
    <cellStyle name="表示済みのハイパーリンク" xfId="344" builtinId="9" hidden="1"/>
    <cellStyle name="表示済みのハイパーリンク" xfId="345" builtinId="9" hidden="1"/>
    <cellStyle name="表示済みのハイパーリンク" xfId="346" builtinId="9" hidden="1"/>
    <cellStyle name="表示済みのハイパーリンク" xfId="347" builtinId="9" hidden="1"/>
    <cellStyle name="表示済みのハイパーリンク" xfId="348" builtinId="9" hidden="1"/>
    <cellStyle name="表示済みのハイパーリンク" xfId="349" builtinId="9" hidden="1"/>
    <cellStyle name="表示済みのハイパーリンク" xfId="350" builtinId="9" hidden="1"/>
    <cellStyle name="表示済みのハイパーリンク" xfId="351" builtinId="9" hidden="1"/>
    <cellStyle name="表示済みのハイパーリンク" xfId="352" builtinId="9" hidden="1"/>
    <cellStyle name="表示済みのハイパーリンク" xfId="353" builtinId="9" hidden="1"/>
    <cellStyle name="表示済みのハイパーリンク" xfId="354" builtinId="9" hidden="1"/>
    <cellStyle name="表示済みのハイパーリンク" xfId="355" builtinId="9" hidden="1"/>
    <cellStyle name="表示済みのハイパーリンク" xfId="356" builtinId="9" hidden="1"/>
    <cellStyle name="表示済みのハイパーリンク" xfId="357" builtinId="9" hidden="1"/>
    <cellStyle name="表示済みのハイパーリンク" xfId="358" builtinId="9" hidden="1"/>
    <cellStyle name="表示済みのハイパーリンク" xfId="359" builtinId="9" hidden="1"/>
    <cellStyle name="表示済みのハイパーリンク" xfId="360" builtinId="9" hidden="1"/>
    <cellStyle name="表示済みのハイパーリンク" xfId="361" builtinId="9" hidden="1"/>
    <cellStyle name="表示済みのハイパーリンク" xfId="362" builtinId="9" hidden="1"/>
    <cellStyle name="表示済みのハイパーリンク" xfId="363" builtinId="9" hidden="1"/>
    <cellStyle name="表示済みのハイパーリンク" xfId="364" builtinId="9" hidden="1"/>
    <cellStyle name="表示済みのハイパーリンク" xfId="365" builtinId="9" hidden="1"/>
    <cellStyle name="表示済みのハイパーリンク" xfId="366" builtinId="9" hidden="1"/>
    <cellStyle name="表示済みのハイパーリンク" xfId="367" builtinId="9" hidden="1"/>
    <cellStyle name="表示済みのハイパーリンク" xfId="368" builtinId="9" hidden="1"/>
    <cellStyle name="表示済みのハイパーリンク" xfId="369" builtinId="9" hidden="1"/>
    <cellStyle name="表示済みのハイパーリンク" xfId="370" builtinId="9" hidden="1"/>
    <cellStyle name="表示済みのハイパーリンク" xfId="371" builtinId="9" hidden="1"/>
    <cellStyle name="表示済みのハイパーリンク" xfId="372" builtinId="9" hidden="1"/>
    <cellStyle name="表示済みのハイパーリンク" xfId="373" builtinId="9" hidden="1"/>
    <cellStyle name="表示済みのハイパーリンク" xfId="374" builtinId="9" hidden="1"/>
    <cellStyle name="表示済みのハイパーリンク" xfId="375" builtinId="9" hidden="1"/>
    <cellStyle name="表示済みのハイパーリンク" xfId="376" builtinId="9" hidden="1"/>
    <cellStyle name="表示済みのハイパーリンク" xfId="377" builtinId="9" hidden="1"/>
    <cellStyle name="表示済みのハイパーリンク" xfId="378" builtinId="9" hidden="1"/>
    <cellStyle name="表示済みのハイパーリンク" xfId="379" builtinId="9" hidden="1"/>
    <cellStyle name="表示済みのハイパーリンク" xfId="380" builtinId="9" hidden="1"/>
    <cellStyle name="表示済みのハイパーリンク" xfId="381" builtinId="9" hidden="1"/>
    <cellStyle name="表示済みのハイパーリンク" xfId="382" builtinId="9" hidden="1"/>
    <cellStyle name="表示済みのハイパーリンク" xfId="383" builtinId="9" hidden="1"/>
    <cellStyle name="表示済みのハイパーリンク" xfId="384" builtinId="9" hidden="1"/>
    <cellStyle name="表示済みのハイパーリンク" xfId="385" builtinId="9" hidden="1"/>
    <cellStyle name="表示済みのハイパーリンク" xfId="386" builtinId="9" hidden="1"/>
    <cellStyle name="表示済みのハイパーリンク" xfId="387" builtinId="9" hidden="1"/>
    <cellStyle name="表示済みのハイパーリンク" xfId="388" builtinId="9" hidden="1"/>
    <cellStyle name="表示済みのハイパーリンク" xfId="389" builtinId="9" hidden="1"/>
    <cellStyle name="表示済みのハイパーリンク" xfId="390" builtinId="9" hidden="1"/>
    <cellStyle name="表示済みのハイパーリンク" xfId="391" builtinId="9" hidden="1"/>
    <cellStyle name="表示済みのハイパーリンク" xfId="392" builtinId="9" hidden="1"/>
    <cellStyle name="表示済みのハイパーリンク" xfId="393" builtinId="9" hidden="1"/>
    <cellStyle name="表示済みのハイパーリンク" xfId="394" builtinId="9" hidden="1"/>
    <cellStyle name="表示済みのハイパーリンク" xfId="395" builtinId="9" hidden="1"/>
    <cellStyle name="表示済みのハイパーリンク" xfId="396" builtinId="9" hidden="1"/>
    <cellStyle name="表示済みのハイパーリンク" xfId="397" builtinId="9" hidden="1"/>
    <cellStyle name="表示済みのハイパーリンク" xfId="398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2" builtinId="9" hidden="1"/>
    <cellStyle name="表示済みのハイパーリンク" xfId="403" builtinId="9" hidden="1"/>
    <cellStyle name="表示済みのハイパーリンク" xfId="404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09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表示済みのハイパーリンク" xfId="417" builtinId="9" hidden="1"/>
    <cellStyle name="表示済みのハイパーリンク" xfId="419" builtinId="9" hidden="1"/>
    <cellStyle name="表示済みのハイパーリンク" xfId="421" builtinId="9" hidden="1"/>
    <cellStyle name="表示済みのハイパーリンク" xfId="423" builtinId="9" hidden="1"/>
    <cellStyle name="表示済みのハイパーリンク" xfId="425" builtinId="9" hidden="1"/>
    <cellStyle name="表示済みのハイパーリンク" xfId="427" builtinId="9" hidden="1"/>
    <cellStyle name="表示済みのハイパーリンク" xfId="429" builtinId="9" hidden="1"/>
    <cellStyle name="表示済みのハイパーリンク" xfId="431" builtinId="9" hidden="1"/>
    <cellStyle name="表示済みのハイパーリンク" xfId="433" builtinId="9" hidden="1"/>
    <cellStyle name="表示済みのハイパーリンク" xfId="437" builtinId="9" hidden="1"/>
    <cellStyle name="表示済みのハイパーリンク" xfId="439" builtinId="9" hidden="1"/>
    <cellStyle name="表示済みのハイパーリンク" xfId="441" builtinId="9" hidden="1"/>
    <cellStyle name="表示済みのハイパーリンク" xfId="443" builtinId="9" hidden="1"/>
    <cellStyle name="表示済みのハイパーリンク" xfId="445" builtinId="9" hidden="1"/>
    <cellStyle name="表示済みのハイパーリンク" xfId="447" builtinId="9" hidden="1"/>
    <cellStyle name="表示済みのハイパーリンク" xfId="449" builtinId="9" hidden="1"/>
    <cellStyle name="表示済みのハイパーリンク" xfId="451" builtinId="9" hidden="1"/>
    <cellStyle name="表示済みのハイパーリンク" xfId="453" builtinId="9" hidden="1"/>
    <cellStyle name="表示済みのハイパーリンク" xfId="455" builtinId="9" hidden="1"/>
    <cellStyle name="表示済みのハイパーリンク" xfId="457" builtinId="9" hidden="1"/>
    <cellStyle name="表示済みのハイパーリンク" xfId="459" builtinId="9" hidden="1"/>
    <cellStyle name="表示済みのハイパーリンク" xfId="461" builtinId="9" hidden="1"/>
    <cellStyle name="表示済みのハイパーリンク" xfId="463" builtinId="9" hidden="1"/>
    <cellStyle name="表示済みのハイパーリンク" xfId="465" builtinId="9" hidden="1"/>
    <cellStyle name="表示済みのハイパーリンク" xfId="467" builtinId="9" hidden="1"/>
    <cellStyle name="表示済みのハイパーリンク" xfId="469" builtinId="9" hidden="1"/>
    <cellStyle name="表示済みのハイパーリンク" xfId="471" builtinId="9" hidden="1"/>
    <cellStyle name="表示済みのハイパーリンク" xfId="473" builtinId="9" hidden="1"/>
    <cellStyle name="表示済みのハイパーリンク" xfId="475" builtinId="9" hidden="1"/>
    <cellStyle name="表示済みのハイパーリンク" xfId="477" builtinId="9" hidden="1"/>
    <cellStyle name="表示済みのハイパーリンク" xfId="479" builtinId="9" hidden="1"/>
    <cellStyle name="表示済みのハイパーリンク" xfId="481" builtinId="9" hidden="1"/>
    <cellStyle name="表示済みのハイパーリンク" xfId="483" builtinId="9" hidden="1"/>
    <cellStyle name="表示済みのハイパーリンク" xfId="485" builtinId="9" hidden="1"/>
    <cellStyle name="表示済みのハイパーリンク" xfId="487" builtinId="9" hidden="1"/>
    <cellStyle name="表示済みのハイパーリンク" xfId="489" builtinId="9" hidden="1"/>
    <cellStyle name="表示済みのハイパーリンク" xfId="491" builtinId="9" hidden="1"/>
    <cellStyle name="表示済みのハイパーリンク" xfId="493" builtinId="9" hidden="1"/>
    <cellStyle name="表示済みのハイパーリンク" xfId="495" builtinId="9" hidden="1"/>
    <cellStyle name="表示済みのハイパーリンク" xfId="497" builtinId="9" hidden="1"/>
    <cellStyle name="表示済みのハイパーリンク" xfId="499" builtinId="9" hidden="1"/>
    <cellStyle name="表示済みのハイパーリンク" xfId="501" builtinId="9" hidden="1"/>
    <cellStyle name="表示済みのハイパーリンク" xfId="503" builtinId="9" hidden="1"/>
    <cellStyle name="表示済みのハイパーリンク" xfId="505" builtinId="9" hidden="1"/>
    <cellStyle name="表示済みのハイパーリンク" xfId="507" builtinId="9" hidden="1"/>
    <cellStyle name="表示済みのハイパーリンク" xfId="509" builtinId="9" hidden="1"/>
    <cellStyle name="表示済みのハイパーリンク" xfId="511" builtinId="9" hidden="1"/>
    <cellStyle name="表示済みのハイパーリンク" xfId="513" builtinId="9" hidden="1"/>
    <cellStyle name="表示済みのハイパーリンク" xfId="515" builtinId="9" hidden="1"/>
    <cellStyle name="表示済みのハイパーリンク" xfId="517" builtinId="9" hidden="1"/>
    <cellStyle name="表示済みのハイパーリンク" xfId="519" builtinId="9" hidden="1"/>
    <cellStyle name="表示済みのハイパーリンク" xfId="521" builtinId="9" hidden="1"/>
    <cellStyle name="表示済みのハイパーリンク" xfId="523" builtinId="9" hidden="1"/>
    <cellStyle name="表示済みのハイパーリンク" xfId="525" builtinId="9" hidden="1"/>
    <cellStyle name="表示済みのハイパーリンク" xfId="527" builtinId="9" hidden="1"/>
    <cellStyle name="表示済みのハイパーリンク" xfId="529" builtinId="9" hidden="1"/>
    <cellStyle name="表示済みのハイパーリンク" xfId="531" builtinId="9" hidden="1"/>
    <cellStyle name="表示済みのハイパーリンク" xfId="533" builtinId="9" hidden="1"/>
    <cellStyle name="表示済みのハイパーリンク" xfId="535" builtinId="9" hidden="1"/>
    <cellStyle name="表示済みのハイパーリンク" xfId="537" builtinId="9" hidden="1"/>
    <cellStyle name="表示済みのハイパーリンク" xfId="539" builtinId="9" hidden="1"/>
    <cellStyle name="表示済みのハイパーリンク" xfId="541" builtinId="9" hidden="1"/>
    <cellStyle name="表示済みのハイパーリンク" xfId="543" builtinId="9" hidden="1"/>
    <cellStyle name="表示済みのハイパーリンク" xfId="545" builtinId="9" hidden="1"/>
    <cellStyle name="表示済みのハイパーリンク" xfId="547" builtinId="9" hidden="1"/>
    <cellStyle name="表示済みのハイパーリンク" xfId="549" builtinId="9" hidden="1"/>
    <cellStyle name="表示済みのハイパーリンク" xfId="551" builtinId="9" hidden="1"/>
    <cellStyle name="表示済みのハイパーリンク" xfId="553" builtinId="9" hidden="1"/>
    <cellStyle name="表示済みのハイパーリンク" xfId="555" builtinId="9" hidden="1"/>
    <cellStyle name="表示済みのハイパーリンク" xfId="557" builtinId="9" hidden="1"/>
    <cellStyle name="表示済みのハイパーリンク" xfId="559" builtinId="9" hidden="1"/>
    <cellStyle name="表示済みのハイパーリンク" xfId="561" builtinId="9" hidden="1"/>
    <cellStyle name="表示済みのハイパーリンク" xfId="563" builtinId="9" hidden="1"/>
    <cellStyle name="表示済みのハイパーリンク" xfId="565" builtinId="9" hidden="1"/>
    <cellStyle name="表示済みのハイパーリンク" xfId="567" builtinId="9" hidden="1"/>
    <cellStyle name="表示済みのハイパーリンク" xfId="569" builtinId="9" hidden="1"/>
    <cellStyle name="表示済みのハイパーリンク" xfId="571" builtinId="9" hidden="1"/>
    <cellStyle name="表示済みのハイパーリンク" xfId="573" builtinId="9" hidden="1"/>
    <cellStyle name="表示済みのハイパーリンク" xfId="575" builtinId="9" hidden="1"/>
    <cellStyle name="表示済みのハイパーリンク" xfId="577" builtinId="9" hidden="1"/>
    <cellStyle name="表示済みのハイパーリンク" xfId="579" builtinId="9" hidden="1"/>
    <cellStyle name="表示済みのハイパーリンク" xfId="581" builtinId="9" hidden="1"/>
    <cellStyle name="表示済みのハイパーリンク" xfId="583" builtinId="9" hidden="1"/>
    <cellStyle name="表示済みのハイパーリンク" xfId="585" builtinId="9" hidden="1"/>
    <cellStyle name="表示済みのハイパーリンク" xfId="587" builtinId="9" hidden="1"/>
    <cellStyle name="表示済みのハイパーリンク" xfId="589" builtinId="9" hidden="1"/>
    <cellStyle name="表示済みのハイパーリンク" xfId="591" builtinId="9" hidden="1"/>
    <cellStyle name="表示済みのハイパーリンク" xfId="593" builtinId="9" hidden="1"/>
    <cellStyle name="表示済みのハイパーリンク" xfId="595" builtinId="9" hidden="1"/>
    <cellStyle name="表示済みのハイパーリンク" xfId="597" builtinId="9" hidden="1"/>
    <cellStyle name="表示済みのハイパーリンク" xfId="599" builtinId="9" hidden="1"/>
    <cellStyle name="表示済みのハイパーリンク" xfId="601" builtinId="9" hidden="1"/>
    <cellStyle name="表示済みのハイパーリンク" xfId="603" builtinId="9" hidden="1"/>
    <cellStyle name="表示済みのハイパーリンク" xfId="605" builtinId="9" hidden="1"/>
    <cellStyle name="表示済みのハイパーリンク" xfId="607" builtinId="9" hidden="1"/>
    <cellStyle name="表示済みのハイパーリンク" xfId="609" builtinId="9" hidden="1"/>
    <cellStyle name="表示済みのハイパーリンク" xfId="611" builtinId="9" hidden="1"/>
    <cellStyle name="表示済みのハイパーリンク" xfId="613" builtinId="9" hidden="1"/>
    <cellStyle name="表示済みのハイパーリンク" xfId="615" builtinId="9" hidden="1"/>
    <cellStyle name="表示済みのハイパーリンク" xfId="617" builtinId="9" hidden="1"/>
    <cellStyle name="表示済みのハイパーリンク" xfId="619" builtinId="9" hidden="1"/>
    <cellStyle name="表示済みのハイパーリンク" xfId="621" builtinId="9" hidden="1"/>
    <cellStyle name="表示済みのハイパーリンク" xfId="623" builtinId="9" hidden="1"/>
    <cellStyle name="表示済みのハイパーリンク" xfId="625" builtinId="9" hidden="1"/>
    <cellStyle name="表示済みのハイパーリンク" xfId="627" builtinId="9" hidden="1"/>
    <cellStyle name="表示済みのハイパーリンク" xfId="629" builtinId="9" hidden="1"/>
    <cellStyle name="表示済みのハイパーリンク" xfId="631" builtinId="9" hidden="1"/>
    <cellStyle name="表示済みのハイパーリンク" xfId="633" builtinId="9" hidden="1"/>
    <cellStyle name="表示済みのハイパーリンク" xfId="635" builtinId="9" hidden="1"/>
    <cellStyle name="表示済みのハイパーリンク" xfId="637" builtinId="9" hidden="1"/>
    <cellStyle name="表示済みのハイパーリンク" xfId="639" builtinId="9" hidden="1"/>
    <cellStyle name="表示済みのハイパーリンク" xfId="641" builtinId="9" hidden="1"/>
    <cellStyle name="表示済みのハイパーリンク" xfId="643" builtinId="9" hidden="1"/>
    <cellStyle name="表示済みのハイパーリンク" xfId="645" builtinId="9" hidden="1"/>
    <cellStyle name="表示済みのハイパーリンク" xfId="647" builtinId="9" hidden="1"/>
    <cellStyle name="表示済みのハイパーリンク" xfId="649" builtinId="9" hidden="1"/>
    <cellStyle name="表示済みのハイパーリンク" xfId="651" builtinId="9" hidden="1"/>
    <cellStyle name="表示済みのハイパーリンク" xfId="653" builtinId="9" hidden="1"/>
    <cellStyle name="表示済みのハイパーリンク" xfId="655" builtinId="9" hidden="1"/>
    <cellStyle name="表示済みのハイパーリンク" xfId="657" builtinId="9" hidden="1"/>
    <cellStyle name="表示済みのハイパーリンク" xfId="659" builtinId="9" hidden="1"/>
    <cellStyle name="表示済みのハイパーリンク" xfId="661" builtinId="9" hidden="1"/>
    <cellStyle name="表示済みのハイパーリンク" xfId="663" builtinId="9" hidden="1"/>
    <cellStyle name="表示済みのハイパーリンク" xfId="665" builtinId="9" hidden="1"/>
    <cellStyle name="表示済みのハイパーリンク" xfId="667" builtinId="9" hidden="1"/>
    <cellStyle name="表示済みのハイパーリンク" xfId="669" builtinId="9" hidden="1"/>
    <cellStyle name="表示済みのハイパーリンク" xfId="671" builtinId="9" hidden="1"/>
    <cellStyle name="表示済みのハイパーリンク" xfId="673" builtinId="9" hidden="1"/>
    <cellStyle name="表示済みのハイパーリンク" xfId="675" builtinId="9" hidden="1"/>
    <cellStyle name="表示済みのハイパーリンク" xfId="677" builtinId="9" hidden="1"/>
    <cellStyle name="表示済みのハイパーリンク" xfId="679" builtinId="9" hidden="1"/>
    <cellStyle name="表示済みのハイパーリンク" xfId="681" builtinId="9" hidden="1"/>
    <cellStyle name="表示済みのハイパーリンク" xfId="683" builtinId="9" hidden="1"/>
    <cellStyle name="表示済みのハイパーリンク" xfId="685" builtinId="9" hidden="1"/>
    <cellStyle name="表示済みのハイパーリンク" xfId="687" builtinId="9" hidden="1"/>
    <cellStyle name="表示済みのハイパーリンク" xfId="689" builtinId="9" hidden="1"/>
    <cellStyle name="表示済みのハイパーリンク" xfId="691" builtinId="9" hidden="1"/>
    <cellStyle name="表示済みのハイパーリンク" xfId="693" builtinId="9" hidden="1"/>
    <cellStyle name="表示済みのハイパーリンク" xfId="695" builtinId="9" hidden="1"/>
    <cellStyle name="表示済みのハイパーリンク" xfId="697" builtinId="9" hidden="1"/>
    <cellStyle name="表示済みのハイパーリンク" xfId="699" builtinId="9" hidden="1"/>
    <cellStyle name="表示済みのハイパーリンク" xfId="701" builtinId="9" hidden="1"/>
    <cellStyle name="表示済みのハイパーリンク" xfId="703" builtinId="9" hidden="1"/>
    <cellStyle name="表示済みのハイパーリンク" xfId="705" builtinId="9" hidden="1"/>
    <cellStyle name="表示済みのハイパーリンク" xfId="707" builtinId="9" hidden="1"/>
    <cellStyle name="表示済みのハイパーリンク" xfId="709" builtinId="9" hidden="1"/>
    <cellStyle name="表示済みのハイパーリンク" xfId="711" builtinId="9" hidden="1"/>
    <cellStyle name="表示済みのハイパーリンク" xfId="713" builtinId="9" hidden="1"/>
    <cellStyle name="表示済みのハイパーリンク" xfId="715" builtinId="9" hidden="1"/>
    <cellStyle name="表示済みのハイパーリンク" xfId="717" builtinId="9" hidden="1"/>
    <cellStyle name="表示済みのハイパーリンク" xfId="719" builtinId="9" hidden="1"/>
    <cellStyle name="表示済みのハイパーリンク" xfId="721" builtinId="9" hidden="1"/>
    <cellStyle name="表示済みのハイパーリンク" xfId="723" builtinId="9" hidden="1"/>
    <cellStyle name="表示済みのハイパーリンク" xfId="725" builtinId="9" hidden="1"/>
    <cellStyle name="表示済みのハイパーリンク" xfId="727" builtinId="9" hidden="1"/>
    <cellStyle name="表示済みのハイパーリンク" xfId="729" builtinId="9" hidden="1"/>
    <cellStyle name="表示済みのハイパーリンク" xfId="731" builtinId="9" hidden="1"/>
    <cellStyle name="表示済みのハイパーリンク" xfId="733" builtinId="9" hidden="1"/>
    <cellStyle name="表示済みのハイパーリンク" xfId="735" builtinId="9" hidden="1"/>
    <cellStyle name="表示済みのハイパーリンク" xfId="737" builtinId="9" hidden="1"/>
    <cellStyle name="表示済みのハイパーリンク" xfId="739" builtinId="9" hidden="1"/>
    <cellStyle name="表示済みのハイパーリンク" xfId="741" builtinId="9" hidden="1"/>
    <cellStyle name="表示済みのハイパーリンク" xfId="743" builtinId="9" hidden="1"/>
    <cellStyle name="表示済みのハイパーリンク" xfId="745" builtinId="9" hidden="1"/>
    <cellStyle name="表示済みのハイパーリンク" xfId="747" builtinId="9" hidden="1"/>
    <cellStyle name="表示済みのハイパーリンク" xfId="749" builtinId="9" hidden="1"/>
    <cellStyle name="表示済みのハイパーリンク" xfId="751" builtinId="9" hidden="1"/>
    <cellStyle name="表示済みのハイパーリンク" xfId="753" builtinId="9" hidden="1"/>
    <cellStyle name="表示済みのハイパーリンク" xfId="755" builtinId="9" hidden="1"/>
    <cellStyle name="表示済みのハイパーリンク" xfId="757" builtinId="9" hidden="1"/>
    <cellStyle name="表示済みのハイパーリンク" xfId="759" builtinId="9" hidden="1"/>
    <cellStyle name="表示済みのハイパーリンク" xfId="761" builtinId="9" hidden="1"/>
    <cellStyle name="表示済みのハイパーリンク" xfId="763" builtinId="9" hidden="1"/>
    <cellStyle name="表示済みのハイパーリンク" xfId="765" builtinId="9" hidden="1"/>
    <cellStyle name="表示済みのハイパーリンク" xfId="767" builtinId="9" hidden="1"/>
    <cellStyle name="表示済みのハイパーリンク" xfId="769" builtinId="9" hidden="1"/>
    <cellStyle name="表示済みのハイパーリンク" xfId="771" builtinId="9" hidden="1"/>
    <cellStyle name="表示済みのハイパーリンク" xfId="773" builtinId="9" hidden="1"/>
    <cellStyle name="表示済みのハイパーリンク" xfId="775" builtinId="9" hidden="1"/>
    <cellStyle name="表示済みのハイパーリンク" xfId="777" builtinId="9" hidden="1"/>
    <cellStyle name="表示済みのハイパーリンク" xfId="779" builtinId="9" hidden="1"/>
    <cellStyle name="表示済みのハイパーリンク" xfId="781" builtinId="9" hidden="1"/>
    <cellStyle name="表示済みのハイパーリンク" xfId="783" builtinId="9" hidden="1"/>
    <cellStyle name="表示済みのハイパーリンク" xfId="785" builtinId="9" hidden="1"/>
    <cellStyle name="表示済みのハイパーリンク" xfId="787" builtinId="9" hidden="1"/>
    <cellStyle name="表示済みのハイパーリンク" xfId="789" builtinId="9" hidden="1"/>
    <cellStyle name="表示済みのハイパーリンク" xfId="791" builtinId="9" hidden="1"/>
    <cellStyle name="表示済みのハイパーリンク" xfId="793" builtinId="9" hidden="1"/>
    <cellStyle name="表示済みのハイパーリンク" xfId="795" builtinId="9" hidden="1"/>
    <cellStyle name="表示済みのハイパーリンク" xfId="797" builtinId="9" hidden="1"/>
    <cellStyle name="表示済みのハイパーリンク" xfId="799" builtinId="9" hidden="1"/>
    <cellStyle name="表示済みのハイパーリンク" xfId="801" builtinId="9" hidden="1"/>
    <cellStyle name="表示済みのハイパーリンク" xfId="803" builtinId="9" hidden="1"/>
    <cellStyle name="表示済みのハイパーリンク" xfId="805" builtinId="9" hidden="1"/>
    <cellStyle name="表示済みのハイパーリンク" xfId="807" builtinId="9" hidden="1"/>
    <cellStyle name="表示済みのハイパーリンク" xfId="809" builtinId="9" hidden="1"/>
    <cellStyle name="表示済みのハイパーリンク" xfId="811" builtinId="9" hidden="1"/>
    <cellStyle name="表示済みのハイパーリンク" xfId="813" builtinId="9" hidden="1"/>
    <cellStyle name="表示済みのハイパーリンク" xfId="815" builtinId="9" hidden="1"/>
    <cellStyle name="表示済みのハイパーリンク" xfId="817" builtinId="9" hidden="1"/>
    <cellStyle name="表示済みのハイパーリンク" xfId="819" builtinId="9" hidden="1"/>
    <cellStyle name="表示済みのハイパーリンク" xfId="821" builtinId="9" hidden="1"/>
    <cellStyle name="表示済みのハイパーリンク" xfId="823" builtinId="9" hidden="1"/>
    <cellStyle name="表示済みのハイパーリンク" xfId="825" builtinId="9" hidden="1"/>
    <cellStyle name="表示済みのハイパーリンク" xfId="827" builtinId="9" hidden="1"/>
    <cellStyle name="表示済みのハイパーリンク" xfId="829" builtinId="9" hidden="1"/>
    <cellStyle name="表示済みのハイパーリンク" xfId="831" builtinId="9" hidden="1"/>
    <cellStyle name="表示済みのハイパーリンク" xfId="833" builtinId="9" hidden="1"/>
    <cellStyle name="表示済みのハイパーリンク" xfId="835" builtinId="9" hidden="1"/>
    <cellStyle name="表示済みのハイパーリンク" xfId="837" builtinId="9" hidden="1"/>
    <cellStyle name="表示済みのハイパーリンク" xfId="839" builtinId="9" hidden="1"/>
    <cellStyle name="表示済みのハイパーリンク" xfId="841" builtinId="9" hidden="1"/>
    <cellStyle name="表示済みのハイパーリンク" xfId="843" builtinId="9" hidden="1"/>
    <cellStyle name="表示済みのハイパーリンク" xfId="845" builtinId="9" hidden="1"/>
    <cellStyle name="表示済みのハイパーリンク" xfId="847" builtinId="9" hidden="1"/>
    <cellStyle name="表示済みのハイパーリンク" xfId="849" builtinId="9" hidden="1"/>
    <cellStyle name="表示済みのハイパーリンク" xfId="851" builtinId="9" hidden="1"/>
    <cellStyle name="表示済みのハイパーリンク" xfId="853" builtinId="9" hidden="1"/>
    <cellStyle name="表示済みのハイパーリンク" xfId="855" builtinId="9" hidden="1"/>
    <cellStyle name="表示済みのハイパーリンク" xfId="857" builtinId="9" hidden="1"/>
    <cellStyle name="表示済みのハイパーリンク" xfId="859" builtinId="9" hidden="1"/>
    <cellStyle name="表示済みのハイパーリンク" xfId="861" builtinId="9" hidden="1"/>
    <cellStyle name="表示済みのハイパーリンク" xfId="863" builtinId="9" hidden="1"/>
    <cellStyle name="表示済みのハイパーリンク" xfId="865" builtinId="9" hidden="1"/>
    <cellStyle name="表示済みのハイパーリンク" xfId="867" builtinId="9" hidden="1"/>
    <cellStyle name="表示済みのハイパーリンク" xfId="869" builtinId="9" hidden="1"/>
    <cellStyle name="表示済みのハイパーリンク" xfId="871" builtinId="9" hidden="1"/>
    <cellStyle name="表示済みのハイパーリンク" xfId="873" builtinId="9" hidden="1"/>
    <cellStyle name="表示済みのハイパーリンク" xfId="875" builtinId="9" hidden="1"/>
    <cellStyle name="表示済みのハイパーリンク" xfId="877" builtinId="9" hidden="1"/>
    <cellStyle name="表示済みのハイパーリンク" xfId="879" builtinId="9" hidden="1"/>
    <cellStyle name="表示済みのハイパーリンク" xfId="881" builtinId="9" hidden="1"/>
    <cellStyle name="表示済みのハイパーリンク" xfId="883" builtinId="9" hidden="1"/>
    <cellStyle name="表示済みのハイパーリンク" xfId="885" builtinId="9" hidden="1"/>
    <cellStyle name="表示済みのハイパーリンク" xfId="887" builtinId="9" hidden="1"/>
    <cellStyle name="表示済みのハイパーリンク" xfId="889" builtinId="9" hidden="1"/>
    <cellStyle name="表示済みのハイパーリンク" xfId="891" builtinId="9" hidden="1"/>
    <cellStyle name="表示済みのハイパーリンク" xfId="893" builtinId="9" hidden="1"/>
    <cellStyle name="表示済みのハイパーリンク" xfId="895" builtinId="9" hidden="1"/>
    <cellStyle name="表示済みのハイパーリンク" xfId="897" builtinId="9" hidden="1"/>
    <cellStyle name="表示済みのハイパーリンク" xfId="899" builtinId="9" hidden="1"/>
    <cellStyle name="表示済みのハイパーリンク" xfId="901" builtinId="9" hidden="1"/>
    <cellStyle name="表示済みのハイパーリンク" xfId="903" builtinId="9" hidden="1"/>
    <cellStyle name="表示済みのハイパーリンク" xfId="905" builtinId="9" hidden="1"/>
    <cellStyle name="表示済みのハイパーリンク" xfId="907" builtinId="9" hidden="1"/>
    <cellStyle name="表示済みのハイパーリンク" xfId="909" builtinId="9" hidden="1"/>
    <cellStyle name="表示済みのハイパーリンク" xfId="911" builtinId="9" hidden="1"/>
    <cellStyle name="表示済みのハイパーリンク" xfId="913" builtinId="9" hidden="1"/>
    <cellStyle name="表示済みのハイパーリンク" xfId="915" builtinId="9" hidden="1"/>
    <cellStyle name="表示済みのハイパーリンク" xfId="917" builtinId="9" hidden="1"/>
    <cellStyle name="表示済みのハイパーリンク" xfId="919" builtinId="9" hidden="1"/>
    <cellStyle name="表示済みのハイパーリンク" xfId="921" builtinId="9" hidden="1"/>
    <cellStyle name="表示済みのハイパーリンク" xfId="923" builtinId="9" hidden="1"/>
    <cellStyle name="表示済みのハイパーリンク" xfId="925" builtinId="9" hidden="1"/>
    <cellStyle name="表示済みのハイパーリンク" xfId="927" builtinId="9" hidden="1"/>
    <cellStyle name="表示済みのハイパーリンク" xfId="929" builtinId="9" hidden="1"/>
    <cellStyle name="表示済みのハイパーリンク" xfId="931" builtinId="9" hidden="1"/>
    <cellStyle name="表示済みのハイパーリンク" xfId="933" builtinId="9" hidden="1"/>
    <cellStyle name="表示済みのハイパーリンク" xfId="935" builtinId="9" hidden="1"/>
    <cellStyle name="表示済みのハイパーリンク" xfId="937" builtinId="9" hidden="1"/>
    <cellStyle name="表示済みのハイパーリンク" xfId="939" builtinId="9" hidden="1"/>
    <cellStyle name="表示済みのハイパーリンク" xfId="941" builtinId="9" hidden="1"/>
    <cellStyle name="表示済みのハイパーリンク" xfId="943" builtinId="9" hidden="1"/>
    <cellStyle name="表示済みのハイパーリンク" xfId="945" builtinId="9" hidden="1"/>
    <cellStyle name="表示済みのハイパーリンク" xfId="947" builtinId="9" hidden="1"/>
    <cellStyle name="表示済みのハイパーリンク" xfId="949" builtinId="9" hidden="1"/>
    <cellStyle name="表示済みのハイパーリンク" xfId="951" builtinId="9" hidden="1"/>
    <cellStyle name="表示済みのハイパーリンク" xfId="953" builtinId="9" hidden="1"/>
    <cellStyle name="表示済みのハイパーリンク" xfId="955" builtinId="9" hidden="1"/>
    <cellStyle name="表示済みのハイパーリンク" xfId="957" builtinId="9" hidden="1"/>
    <cellStyle name="表示済みのハイパーリンク" xfId="959" builtinId="9" hidden="1"/>
    <cellStyle name="表示済みのハイパーリンク" xfId="961" builtinId="9" hidden="1"/>
    <cellStyle name="表示済みのハイパーリンク" xfId="963" builtinId="9" hidden="1"/>
    <cellStyle name="表示済みのハイパーリンク" xfId="965" builtinId="9" hidden="1"/>
    <cellStyle name="表示済みのハイパーリンク" xfId="967" builtinId="9" hidden="1"/>
    <cellStyle name="表示済みのハイパーリンク" xfId="969" builtinId="9" hidden="1"/>
    <cellStyle name="表示済みのハイパーリンク" xfId="971" builtinId="9" hidden="1"/>
    <cellStyle name="表示済みのハイパーリンク" xfId="973" builtinId="9" hidden="1"/>
    <cellStyle name="表示済みのハイパーリンク" xfId="975" builtinId="9" hidden="1"/>
    <cellStyle name="表示済みのハイパーリンク" xfId="977" builtinId="9" hidden="1"/>
    <cellStyle name="表示済みのハイパーリンク" xfId="979" builtinId="9" hidden="1"/>
    <cellStyle name="表示済みのハイパーリンク" xfId="981" builtinId="9" hidden="1"/>
    <cellStyle name="表示済みのハイパーリンク" xfId="983" builtinId="9" hidden="1"/>
    <cellStyle name="表示済みのハイパーリンク" xfId="985" builtinId="9" hidden="1"/>
    <cellStyle name="表示済みのハイパーリンク" xfId="987" builtinId="9" hidden="1"/>
    <cellStyle name="表示済みのハイパーリンク" xfId="989" builtinId="9" hidden="1"/>
    <cellStyle name="表示済みのハイパーリンク" xfId="991" builtinId="9" hidden="1"/>
    <cellStyle name="表示済みのハイパーリンク" xfId="993" builtinId="9" hidden="1"/>
    <cellStyle name="表示済みのハイパーリンク" xfId="995" builtinId="9" hidden="1"/>
    <cellStyle name="表示済みのハイパーリンク" xfId="997" builtinId="9" hidden="1"/>
    <cellStyle name="表示済みのハイパーリンク" xfId="999" builtinId="9" hidden="1"/>
    <cellStyle name="表示済みのハイパーリンク" xfId="1001" builtinId="9" hidden="1"/>
    <cellStyle name="表示済みのハイパーリンク" xfId="1003" builtinId="9" hidden="1"/>
    <cellStyle name="表示済みのハイパーリンク" xfId="1005" builtinId="9" hidden="1"/>
    <cellStyle name="表示済みのハイパーリンク" xfId="1007" builtinId="9" hidden="1"/>
    <cellStyle name="表示済みのハイパーリンク" xfId="1009" builtinId="9" hidden="1"/>
    <cellStyle name="表示済みのハイパーリンク" xfId="1011" builtinId="9" hidden="1"/>
    <cellStyle name="表示済みのハイパーリンク" xfId="1013" builtinId="9" hidden="1"/>
    <cellStyle name="表示済みのハイパーリンク" xfId="1015" builtinId="9" hidden="1"/>
    <cellStyle name="表示済みのハイパーリンク" xfId="1017" builtinId="9" hidden="1"/>
    <cellStyle name="表示済みのハイパーリンク" xfId="1019" builtinId="9" hidden="1"/>
    <cellStyle name="表示済みのハイパーリンク" xfId="1021" builtinId="9" hidden="1"/>
    <cellStyle name="表示済みのハイパーリンク" xfId="1023" builtinId="9" hidden="1"/>
    <cellStyle name="表示済みのハイパーリンク" xfId="1025" builtinId="9" hidden="1"/>
    <cellStyle name="表示済みのハイパーリンク" xfId="1027" builtinId="9" hidden="1"/>
    <cellStyle name="表示済みのハイパーリンク" xfId="1029" builtinId="9" hidden="1"/>
    <cellStyle name="表示済みのハイパーリンク" xfId="1031" builtinId="9" hidden="1"/>
    <cellStyle name="表示済みのハイパーリンク" xfId="1033" builtinId="9" hidden="1"/>
    <cellStyle name="表示済みのハイパーリンク" xfId="1035" builtinId="9" hidden="1"/>
    <cellStyle name="表示済みのハイパーリンク" xfId="1037" builtinId="9" hidden="1"/>
    <cellStyle name="表示済みのハイパーリンク" xfId="1039" builtinId="9" hidden="1"/>
    <cellStyle name="表示済みのハイパーリンク" xfId="1041" builtinId="9" hidden="1"/>
    <cellStyle name="表示済みのハイパーリンク" xfId="1043" builtinId="9" hidden="1"/>
    <cellStyle name="表示済みのハイパーリンク" xfId="1045" builtinId="9" hidden="1"/>
    <cellStyle name="表示済みのハイパーリンク" xfId="1047" builtinId="9" hidden="1"/>
    <cellStyle name="表示済みのハイパーリンク" xfId="1049" builtinId="9" hidden="1"/>
    <cellStyle name="表示済みのハイパーリンク" xfId="1051" builtinId="9" hidden="1"/>
    <cellStyle name="表示済みのハイパーリンク" xfId="1053" builtinId="9" hidden="1"/>
    <cellStyle name="表示済みのハイパーリンク" xfId="1055" builtinId="9" hidden="1"/>
    <cellStyle name="表示済みのハイパーリンク" xfId="1057" builtinId="9" hidden="1"/>
    <cellStyle name="表示済みのハイパーリンク" xfId="1059" builtinId="9" hidden="1"/>
    <cellStyle name="表示済みのハイパーリンク" xfId="1061" builtinId="9" hidden="1"/>
    <cellStyle name="表示済みのハイパーリンク" xfId="1063" builtinId="9" hidden="1"/>
    <cellStyle name="表示済みのハイパーリンク" xfId="1065" builtinId="9" hidden="1"/>
    <cellStyle name="表示済みのハイパーリンク" xfId="1067" builtinId="9" hidden="1"/>
    <cellStyle name="表示済みのハイパーリンク" xfId="1069" builtinId="9" hidden="1"/>
    <cellStyle name="表示済みのハイパーリンク" xfId="1071" builtinId="9" hidden="1"/>
    <cellStyle name="表示済みのハイパーリンク" xfId="1073" builtinId="9" hidden="1"/>
    <cellStyle name="表示済みのハイパーリンク" xfId="1075" builtinId="9" hidden="1"/>
    <cellStyle name="表示済みのハイパーリンク" xfId="1077" builtinId="9" hidden="1"/>
    <cellStyle name="表示済みのハイパーリンク" xfId="1079" builtinId="9" hidden="1"/>
    <cellStyle name="表示済みのハイパーリンク" xfId="1081" builtinId="9" hidden="1"/>
    <cellStyle name="表示済みのハイパーリンク" xfId="1083" builtinId="9" hidden="1"/>
    <cellStyle name="表示済みのハイパーリンク" xfId="1085" builtinId="9" hidden="1"/>
    <cellStyle name="表示済みのハイパーリンク" xfId="1087" builtinId="9" hidden="1"/>
    <cellStyle name="表示済みのハイパーリンク" xfId="1089" builtinId="9" hidden="1"/>
    <cellStyle name="表示済みのハイパーリンク" xfId="1091" builtinId="9" hidden="1"/>
    <cellStyle name="表示済みのハイパーリンク" xfId="1093" builtinId="9" hidden="1"/>
    <cellStyle name="表示済みのハイパーリンク" xfId="1095" builtinId="9" hidden="1"/>
    <cellStyle name="表示済みのハイパーリンク" xfId="1097" builtinId="9" hidden="1"/>
    <cellStyle name="表示済みのハイパーリンク" xfId="1099" builtinId="9" hidden="1"/>
    <cellStyle name="表示済みのハイパーリンク" xfId="1101" builtinId="9" hidden="1"/>
    <cellStyle name="表示済みのハイパーリンク" xfId="1103" builtinId="9" hidden="1"/>
    <cellStyle name="表示済みのハイパーリンク" xfId="1105" builtinId="9" hidden="1"/>
    <cellStyle name="表示済みのハイパーリンク" xfId="1107" builtinId="9" hidden="1"/>
    <cellStyle name="表示済みのハイパーリンク" xfId="1109" builtinId="9" hidden="1"/>
    <cellStyle name="表示済みのハイパーリンク" xfId="1111" builtinId="9" hidden="1"/>
    <cellStyle name="表示済みのハイパーリンク" xfId="1113" builtinId="9" hidden="1"/>
    <cellStyle name="表示済みのハイパーリンク" xfId="1115" builtinId="9" hidden="1"/>
    <cellStyle name="表示済みのハイパーリンク" xfId="1117" builtinId="9" hidden="1"/>
    <cellStyle name="表示済みのハイパーリンク" xfId="1119" builtinId="9" hidden="1"/>
    <cellStyle name="表示済みのハイパーリンク" xfId="1121" builtinId="9" hidden="1"/>
    <cellStyle name="表示済みのハイパーリンク" xfId="1123" builtinId="9" hidden="1"/>
    <cellStyle name="表示済みのハイパーリンク" xfId="1125" builtinId="9" hidden="1"/>
    <cellStyle name="表示済みのハイパーリンク" xfId="1127" builtinId="9" hidden="1"/>
    <cellStyle name="表示済みのハイパーリンク" xfId="1129" builtinId="9" hidden="1"/>
    <cellStyle name="表示済みのハイパーリンク" xfId="1131" builtinId="9" hidden="1"/>
    <cellStyle name="表示済みのハイパーリンク" xfId="1133" builtinId="9" hidden="1"/>
    <cellStyle name="表示済みのハイパーリンク" xfId="1135" builtinId="9" hidden="1"/>
    <cellStyle name="表示済みのハイパーリンク" xfId="1137" builtinId="9" hidden="1"/>
    <cellStyle name="表示済みのハイパーリンク" xfId="1139" builtinId="9" hidden="1"/>
    <cellStyle name="表示済みのハイパーリンク" xfId="1141" builtinId="9" hidden="1"/>
    <cellStyle name="表示済みのハイパーリンク" xfId="1143" builtinId="9" hidden="1"/>
    <cellStyle name="表示済みのハイパーリンク" xfId="1145" builtinId="9" hidden="1"/>
    <cellStyle name="表示済みのハイパーリンク" xfId="1147" builtinId="9" hidden="1"/>
    <cellStyle name="表示済みのハイパーリンク" xfId="1149" builtinId="9" hidden="1"/>
    <cellStyle name="表示済みのハイパーリンク" xfId="1151" builtinId="9" hidden="1"/>
    <cellStyle name="表示済みのハイパーリンク" xfId="1153" builtinId="9" hidden="1"/>
    <cellStyle name="表示済みのハイパーリンク" xfId="1155" builtinId="9" hidden="1"/>
    <cellStyle name="表示済みのハイパーリンク" xfId="1157" builtinId="9" hidden="1"/>
    <cellStyle name="表示済みのハイパーリンク" xfId="1159" builtinId="9" hidden="1"/>
    <cellStyle name="表示済みのハイパーリンク" xfId="1161" builtinId="9" hidden="1"/>
    <cellStyle name="表示済みのハイパーリンク" xfId="1163" builtinId="9" hidden="1"/>
    <cellStyle name="表示済みのハイパーリンク" xfId="1165" builtinId="9" hidden="1"/>
    <cellStyle name="表示済みのハイパーリンク" xfId="1167" builtinId="9" hidden="1"/>
    <cellStyle name="表示済みのハイパーリンク" xfId="1169" builtinId="9" hidden="1"/>
    <cellStyle name="表示済みのハイパーリンク" xfId="1171" builtinId="9" hidden="1"/>
    <cellStyle name="表示済みのハイパーリンク" xfId="1173" builtinId="9" hidden="1"/>
    <cellStyle name="表示済みのハイパーリンク" xfId="1175" builtinId="9" hidden="1"/>
    <cellStyle name="表示済みのハイパーリンク" xfId="1177" builtinId="9" hidden="1"/>
    <cellStyle name="表示済みのハイパーリンク" xfId="1179" builtinId="9" hidden="1"/>
    <cellStyle name="表示済みのハイパーリンク" xfId="1181" builtinId="9" hidden="1"/>
    <cellStyle name="表示済みのハイパーリンク" xfId="1183" builtinId="9" hidden="1"/>
    <cellStyle name="表示済みのハイパーリンク" xfId="1185" builtinId="9" hidden="1"/>
    <cellStyle name="表示済みのハイパーリンク" xfId="1187" builtinId="9" hidden="1"/>
    <cellStyle name="表示済みのハイパーリンク" xfId="1189" builtinId="9" hidden="1"/>
    <cellStyle name="表示済みのハイパーリンク" xfId="1191" builtinId="9" hidden="1"/>
    <cellStyle name="表示済みのハイパーリンク" xfId="1193" builtinId="9" hidden="1"/>
    <cellStyle name="表示済みのハイパーリンク" xfId="1195" builtinId="9" hidden="1"/>
    <cellStyle name="表示済みのハイパーリンク" xfId="1197" builtinId="9" hidden="1"/>
    <cellStyle name="表示済みのハイパーリンク" xfId="1199" builtinId="9" hidden="1"/>
    <cellStyle name="表示済みのハイパーリンク" xfId="1201" builtinId="9" hidden="1"/>
    <cellStyle name="表示済みのハイパーリンク" xfId="1203" builtinId="9" hidden="1"/>
    <cellStyle name="表示済みのハイパーリンク" xfId="1205" builtinId="9" hidden="1"/>
    <cellStyle name="表示済みのハイパーリンク" xfId="1207" builtinId="9" hidden="1"/>
    <cellStyle name="表示済みのハイパーリンク" xfId="1209" builtinId="9" hidden="1"/>
    <cellStyle name="表示済みのハイパーリンク" xfId="1211" builtinId="9" hidden="1"/>
    <cellStyle name="表示済みのハイパーリンク" xfId="1213" builtinId="9" hidden="1"/>
    <cellStyle name="表示済みのハイパーリンク" xfId="1215" builtinId="9" hidden="1"/>
    <cellStyle name="表示済みのハイパーリンク" xfId="1218" builtinId="9" hidden="1"/>
    <cellStyle name="表示済みのハイパーリンク" xfId="1220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28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6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4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2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0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68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6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4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2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0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08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6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4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2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0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48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6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4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2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0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88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6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404" builtinId="9" hidden="1"/>
    <cellStyle name="表示済みのハイパーリンク" xfId="1406" builtinId="9" hidden="1"/>
    <cellStyle name="表示済みのハイパーリンク" xfId="1408" builtinId="9" hidden="1"/>
    <cellStyle name="表示済みのハイパーリンク" xfId="1410" builtinId="9" hidden="1"/>
    <cellStyle name="表示済みのハイパーリンク" xfId="1412" builtinId="9" hidden="1"/>
    <cellStyle name="表示済みのハイパーリンク" xfId="1414" builtinId="9" hidden="1"/>
    <cellStyle name="表示済みのハイパーリンク" xfId="1416" builtinId="9" hidden="1"/>
    <cellStyle name="表示済みのハイパーリンク" xfId="1418" builtinId="9" hidden="1"/>
    <cellStyle name="表示済みのハイパーリンク" xfId="1420" builtinId="9" hidden="1"/>
    <cellStyle name="表示済みのハイパーリンク" xfId="1422" builtinId="9" hidden="1"/>
    <cellStyle name="表示済みのハイパーリンク" xfId="1424" builtinId="9" hidden="1"/>
    <cellStyle name="表示済みのハイパーリンク" xfId="1426" builtinId="9" hidden="1"/>
    <cellStyle name="表示済みのハイパーリンク" xfId="1428" builtinId="9" hidden="1"/>
    <cellStyle name="表示済みのハイパーリンク" xfId="1430" builtinId="9" hidden="1"/>
    <cellStyle name="表示済みのハイパーリンク" xfId="1432" builtinId="9" hidden="1"/>
    <cellStyle name="表示済みのハイパーリンク" xfId="1434" builtinId="9" hidden="1"/>
    <cellStyle name="表示済みのハイパーリンク" xfId="1436" builtinId="9" hidden="1"/>
    <cellStyle name="表示済みのハイパーリンク" xfId="1438" builtinId="9" hidden="1"/>
    <cellStyle name="表示済みのハイパーリンク" xfId="1440" builtinId="9" hidden="1"/>
    <cellStyle name="表示済みのハイパーリンク" xfId="1442" builtinId="9" hidden="1"/>
    <cellStyle name="表示済みのハイパーリンク" xfId="1444" builtinId="9" hidden="1"/>
    <cellStyle name="表示済みのハイパーリンク" xfId="1446" builtinId="9" hidden="1"/>
    <cellStyle name="表示済みのハイパーリンク" xfId="1448" builtinId="9" hidden="1"/>
    <cellStyle name="表示済みのハイパーリンク" xfId="1450" builtinId="9" hidden="1"/>
    <cellStyle name="表示済みのハイパーリンク" xfId="1452" builtinId="9" hidden="1"/>
    <cellStyle name="表示済みのハイパーリンク" xfId="1454" builtinId="9" hidden="1"/>
    <cellStyle name="表示済みのハイパーリンク" xfId="1456" builtinId="9" hidden="1"/>
    <cellStyle name="表示済みのハイパーリンク" xfId="1458" builtinId="9" hidden="1"/>
    <cellStyle name="表示済みのハイパーリンク" xfId="1460" builtinId="9" hidden="1"/>
    <cellStyle name="表示済みのハイパーリンク" xfId="1462" builtinId="9" hidden="1"/>
    <cellStyle name="表示済みのハイパーリンク" xfId="1464" builtinId="9" hidden="1"/>
    <cellStyle name="表示済みのハイパーリンク" xfId="1466" builtinId="9" hidden="1"/>
    <cellStyle name="表示済みのハイパーリンク" xfId="1468" builtinId="9" hidden="1"/>
    <cellStyle name="表示済みのハイパーリンク" xfId="1470" builtinId="9" hidden="1"/>
    <cellStyle name="表示済みのハイパーリンク" xfId="1472" builtinId="9" hidden="1"/>
    <cellStyle name="表示済みのハイパーリンク" xfId="1474" builtinId="9" hidden="1"/>
    <cellStyle name="表示済みのハイパーリンク" xfId="1476" builtinId="9" hidden="1"/>
    <cellStyle name="表示済みのハイパーリンク" xfId="1478" builtinId="9" hidden="1"/>
    <cellStyle name="表示済みのハイパーリンク" xfId="1480" builtinId="9" hidden="1"/>
    <cellStyle name="表示済みのハイパーリンク" xfId="1482" builtinId="9" hidden="1"/>
    <cellStyle name="表示済みのハイパーリンク" xfId="1484" builtinId="9" hidden="1"/>
    <cellStyle name="表示済みのハイパーリンク" xfId="1486" builtinId="9" hidden="1"/>
    <cellStyle name="表示済みのハイパーリンク" xfId="1488" builtinId="9" hidden="1"/>
    <cellStyle name="表示済みのハイパーリンク" xfId="1490" builtinId="9" hidden="1"/>
    <cellStyle name="表示済みのハイパーリンク" xfId="1492" builtinId="9" hidden="1"/>
    <cellStyle name="表示済みのハイパーリンク" xfId="1494" builtinId="9" hidden="1"/>
    <cellStyle name="表示済みのハイパーリンク" xfId="1496" builtinId="9" hidden="1"/>
    <cellStyle name="表示済みのハイパーリンク" xfId="1498" builtinId="9" hidden="1"/>
    <cellStyle name="表示済みのハイパーリンク" xfId="1500" builtinId="9" hidden="1"/>
    <cellStyle name="表示済みのハイパーリンク" xfId="1502" builtinId="9" hidden="1"/>
    <cellStyle name="表示済みのハイパーリンク" xfId="1504" builtinId="9" hidden="1"/>
    <cellStyle name="表示済みのハイパーリンク" xfId="1506" builtinId="9" hidden="1"/>
    <cellStyle name="表示済みのハイパーリンク" xfId="1508" builtinId="9" hidden="1"/>
    <cellStyle name="表示済みのハイパーリンク" xfId="1510" builtinId="9" hidden="1"/>
    <cellStyle name="表示済みのハイパーリンク" xfId="1512" builtinId="9" hidden="1"/>
    <cellStyle name="表示済みのハイパーリンク" xfId="1514" builtinId="9" hidden="1"/>
    <cellStyle name="表示済みのハイパーリンク" xfId="1516" builtinId="9" hidden="1"/>
    <cellStyle name="表示済みのハイパーリンク" xfId="1518" builtinId="9" hidden="1"/>
    <cellStyle name="表示済みのハイパーリンク" xfId="1520" builtinId="9" hidden="1"/>
    <cellStyle name="表示済みのハイパーリンク" xfId="1522" builtinId="9" hidden="1"/>
    <cellStyle name="表示済みのハイパーリンク" xfId="1524" builtinId="9" hidden="1"/>
    <cellStyle name="表示済みのハイパーリンク" xfId="1526" builtinId="9" hidden="1"/>
  </cellStyles>
  <dxfs count="183"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auto="1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66FFFF"/>
      <color rgb="FFFF3300"/>
      <color rgb="FFFF33CC"/>
      <color rgb="FFFF66FF"/>
      <color rgb="FFFFFFCC"/>
      <color rgb="FFFF8AD8"/>
      <color rgb="FFFF7E79"/>
      <color rgb="FFFF4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0</xdr:row>
      <xdr:rowOff>31749</xdr:rowOff>
    </xdr:from>
    <xdr:to>
      <xdr:col>56</xdr:col>
      <xdr:colOff>85969</xdr:colOff>
      <xdr:row>2</xdr:row>
      <xdr:rowOff>115995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6458C14-4375-E14F-B703-F408A5D8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31749"/>
          <a:ext cx="644769" cy="465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0</xdr:row>
      <xdr:rowOff>0</xdr:rowOff>
    </xdr:from>
    <xdr:to>
      <xdr:col>56</xdr:col>
      <xdr:colOff>85969</xdr:colOff>
      <xdr:row>2</xdr:row>
      <xdr:rowOff>84246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0480D6-70CB-8B44-BB60-4080AAE8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7061200"/>
          <a:ext cx="708269" cy="465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937260</xdr:colOff>
      <xdr:row>1</xdr:row>
      <xdr:rowOff>12700</xdr:rowOff>
    </xdr:from>
    <xdr:to>
      <xdr:col>21</xdr:col>
      <xdr:colOff>425595</xdr:colOff>
      <xdr:row>2</xdr:row>
      <xdr:rowOff>131451</xdr:rowOff>
    </xdr:to>
    <xdr:pic>
      <xdr:nvPicPr>
        <xdr:cNvPr id="3" name="図 2" descr="page1image3189839808">
          <a:extLst>
            <a:ext uri="{FF2B5EF4-FFF2-40B4-BE49-F238E27FC236}">
              <a16:creationId xmlns:a16="http://schemas.microsoft.com/office/drawing/2014/main" id="{111BBA5E-F02A-044C-814A-4C7C940C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8160" y="457200"/>
          <a:ext cx="821835" cy="56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825500</xdr:colOff>
      <xdr:row>32</xdr:row>
      <xdr:rowOff>330200</xdr:rowOff>
    </xdr:from>
    <xdr:to>
      <xdr:col>21</xdr:col>
      <xdr:colOff>313835</xdr:colOff>
      <xdr:row>34</xdr:row>
      <xdr:rowOff>4451</xdr:rowOff>
    </xdr:to>
    <xdr:pic>
      <xdr:nvPicPr>
        <xdr:cNvPr id="7" name="図 6" descr="page1image3189839808">
          <a:extLst>
            <a:ext uri="{FF2B5EF4-FFF2-40B4-BE49-F238E27FC236}">
              <a16:creationId xmlns:a16="http://schemas.microsoft.com/office/drawing/2014/main" id="{1246B9FA-F45A-9E49-A615-40ACAB38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8636000"/>
          <a:ext cx="821835" cy="56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838200</xdr:colOff>
      <xdr:row>64</xdr:row>
      <xdr:rowOff>292100</xdr:rowOff>
    </xdr:from>
    <xdr:to>
      <xdr:col>21</xdr:col>
      <xdr:colOff>326535</xdr:colOff>
      <xdr:row>65</xdr:row>
      <xdr:rowOff>410851</xdr:rowOff>
    </xdr:to>
    <xdr:pic>
      <xdr:nvPicPr>
        <xdr:cNvPr id="8" name="図 7" descr="page1image3189839808">
          <a:extLst>
            <a:ext uri="{FF2B5EF4-FFF2-40B4-BE49-F238E27FC236}">
              <a16:creationId xmlns:a16="http://schemas.microsoft.com/office/drawing/2014/main" id="{311A7647-39DE-6447-9F1C-7639506C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100" y="16903700"/>
          <a:ext cx="821835" cy="56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838200</xdr:colOff>
      <xdr:row>96</xdr:row>
      <xdr:rowOff>304800</xdr:rowOff>
    </xdr:from>
    <xdr:to>
      <xdr:col>21</xdr:col>
      <xdr:colOff>326535</xdr:colOff>
      <xdr:row>97</xdr:row>
      <xdr:rowOff>423551</xdr:rowOff>
    </xdr:to>
    <xdr:pic>
      <xdr:nvPicPr>
        <xdr:cNvPr id="9" name="図 8" descr="page1image3189839808">
          <a:extLst>
            <a:ext uri="{FF2B5EF4-FFF2-40B4-BE49-F238E27FC236}">
              <a16:creationId xmlns:a16="http://schemas.microsoft.com/office/drawing/2014/main" id="{30A0A934-44AA-A44B-812C-E1A0DD2E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100" y="25222200"/>
          <a:ext cx="821835" cy="56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252578</xdr:colOff>
      <xdr:row>7</xdr:row>
      <xdr:rowOff>59267</xdr:rowOff>
    </xdr:from>
    <xdr:to>
      <xdr:col>41</xdr:col>
      <xdr:colOff>246957</xdr:colOff>
      <xdr:row>48</xdr:row>
      <xdr:rowOff>237066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6556D6C6-3962-8E2A-00BD-281106EE1095}"/>
            </a:ext>
          </a:extLst>
        </xdr:cNvPr>
        <xdr:cNvGrpSpPr/>
      </xdr:nvGrpSpPr>
      <xdr:grpSpPr>
        <a:xfrm>
          <a:off x="703428" y="2764367"/>
          <a:ext cx="9163779" cy="11950699"/>
          <a:chOff x="760578" y="2785534"/>
          <a:chExt cx="9900379" cy="12090399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90A9834E-5B9B-590E-5C74-88976C62FE51}"/>
              </a:ext>
            </a:extLst>
          </xdr:cNvPr>
          <xdr:cNvGrpSpPr/>
        </xdr:nvGrpSpPr>
        <xdr:grpSpPr>
          <a:xfrm>
            <a:off x="760578" y="5502742"/>
            <a:ext cx="9898957" cy="982725"/>
            <a:chOff x="770106" y="5127287"/>
            <a:chExt cx="10011384" cy="1023238"/>
          </a:xfrm>
        </xdr:grpSpPr>
        <xdr:sp macro="" textlink="">
          <xdr:nvSpPr>
            <xdr:cNvPr id="2" name="大かっこ 1">
              <a:extLst>
                <a:ext uri="{FF2B5EF4-FFF2-40B4-BE49-F238E27FC236}">
                  <a16:creationId xmlns:a16="http://schemas.microsoft.com/office/drawing/2014/main" id="{BA8C00F2-0325-1BCD-F4B8-843E334D002E}"/>
                </a:ext>
              </a:extLst>
            </xdr:cNvPr>
            <xdr:cNvSpPr/>
          </xdr:nvSpPr>
          <xdr:spPr>
            <a:xfrm>
              <a:off x="770106" y="5127287"/>
              <a:ext cx="1026809" cy="1023237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大かっこ 6">
              <a:extLst>
                <a:ext uri="{FF2B5EF4-FFF2-40B4-BE49-F238E27FC236}">
                  <a16:creationId xmlns:a16="http://schemas.microsoft.com/office/drawing/2014/main" id="{B120E7A9-BE5C-EF46-93C1-5A1785A86D7B}"/>
                </a:ext>
              </a:extLst>
            </xdr:cNvPr>
            <xdr:cNvSpPr/>
          </xdr:nvSpPr>
          <xdr:spPr>
            <a:xfrm>
              <a:off x="3850532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大かっこ 7">
              <a:extLst>
                <a:ext uri="{FF2B5EF4-FFF2-40B4-BE49-F238E27FC236}">
                  <a16:creationId xmlns:a16="http://schemas.microsoft.com/office/drawing/2014/main" id="{39DE32B9-5C93-0247-9A4F-EA8FC7965E93}"/>
                </a:ext>
              </a:extLst>
            </xdr:cNvPr>
            <xdr:cNvSpPr/>
          </xdr:nvSpPr>
          <xdr:spPr>
            <a:xfrm>
              <a:off x="6674255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大かっこ 8">
              <a:extLst>
                <a:ext uri="{FF2B5EF4-FFF2-40B4-BE49-F238E27FC236}">
                  <a16:creationId xmlns:a16="http://schemas.microsoft.com/office/drawing/2014/main" id="{AFB82BF9-9435-184B-B945-17FD3FB8BB2E}"/>
                </a:ext>
              </a:extLst>
            </xdr:cNvPr>
            <xdr:cNvSpPr/>
          </xdr:nvSpPr>
          <xdr:spPr>
            <a:xfrm>
              <a:off x="9754681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744093CE-6457-2046-BD77-C2612E24E6DC}"/>
              </a:ext>
            </a:extLst>
          </xdr:cNvPr>
          <xdr:cNvGrpSpPr/>
        </xdr:nvGrpSpPr>
        <xdr:grpSpPr>
          <a:xfrm>
            <a:off x="762000" y="13868400"/>
            <a:ext cx="9898957" cy="1007533"/>
            <a:chOff x="770106" y="5127287"/>
            <a:chExt cx="10011384" cy="1023238"/>
          </a:xfrm>
        </xdr:grpSpPr>
        <xdr:sp macro="" textlink="">
          <xdr:nvSpPr>
            <xdr:cNvPr id="4" name="大かっこ 3">
              <a:extLst>
                <a:ext uri="{FF2B5EF4-FFF2-40B4-BE49-F238E27FC236}">
                  <a16:creationId xmlns:a16="http://schemas.microsoft.com/office/drawing/2014/main" id="{A5E558F4-E7EB-3160-A4C2-A4A73C68BEB5}"/>
                </a:ext>
              </a:extLst>
            </xdr:cNvPr>
            <xdr:cNvSpPr/>
          </xdr:nvSpPr>
          <xdr:spPr>
            <a:xfrm>
              <a:off x="770106" y="5127287"/>
              <a:ext cx="1026809" cy="1023237"/>
            </a:xfrm>
            <a:prstGeom prst="bracketPair">
              <a:avLst>
                <a:gd name="adj" fmla="val 4308"/>
              </a:avLst>
            </a:prstGeom>
            <a:ln w="6350" cap="rnd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大かっこ 4">
              <a:extLst>
                <a:ext uri="{FF2B5EF4-FFF2-40B4-BE49-F238E27FC236}">
                  <a16:creationId xmlns:a16="http://schemas.microsoft.com/office/drawing/2014/main" id="{5FC5A8DD-6F24-555F-2397-334AF49E4185}"/>
                </a:ext>
              </a:extLst>
            </xdr:cNvPr>
            <xdr:cNvSpPr/>
          </xdr:nvSpPr>
          <xdr:spPr>
            <a:xfrm>
              <a:off x="3850532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ap="rnd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大かっこ 5">
              <a:extLst>
                <a:ext uri="{FF2B5EF4-FFF2-40B4-BE49-F238E27FC236}">
                  <a16:creationId xmlns:a16="http://schemas.microsoft.com/office/drawing/2014/main" id="{A364C5E8-625D-97A3-2585-0E5C18DFDAE5}"/>
                </a:ext>
              </a:extLst>
            </xdr:cNvPr>
            <xdr:cNvSpPr/>
          </xdr:nvSpPr>
          <xdr:spPr>
            <a:xfrm>
              <a:off x="6674255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ap="rnd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大かっこ 10">
              <a:extLst>
                <a:ext uri="{FF2B5EF4-FFF2-40B4-BE49-F238E27FC236}">
                  <a16:creationId xmlns:a16="http://schemas.microsoft.com/office/drawing/2014/main" id="{849BD60D-C388-F934-FC08-FE4147EC66AA}"/>
                </a:ext>
              </a:extLst>
            </xdr:cNvPr>
            <xdr:cNvSpPr/>
          </xdr:nvSpPr>
          <xdr:spPr>
            <a:xfrm>
              <a:off x="9754681" y="5127288"/>
              <a:ext cx="1026809" cy="1023237"/>
            </a:xfrm>
            <a:prstGeom prst="bracketPair">
              <a:avLst>
                <a:gd name="adj" fmla="val 4308"/>
              </a:avLst>
            </a:prstGeom>
            <a:ln w="6350" cap="rnd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5709FEBE-0F15-1DF3-F00D-1E021018B044}"/>
              </a:ext>
            </a:extLst>
          </xdr:cNvPr>
          <xdr:cNvGrpSpPr/>
        </xdr:nvGrpSpPr>
        <xdr:grpSpPr>
          <a:xfrm>
            <a:off x="2286000" y="12513734"/>
            <a:ext cx="6857278" cy="982134"/>
            <a:chOff x="2286000" y="12513734"/>
            <a:chExt cx="6857278" cy="982134"/>
          </a:xfrm>
        </xdr:grpSpPr>
        <xdr:sp macro="" textlink="">
          <xdr:nvSpPr>
            <xdr:cNvPr id="12" name="大かっこ 11">
              <a:extLst>
                <a:ext uri="{FF2B5EF4-FFF2-40B4-BE49-F238E27FC236}">
                  <a16:creationId xmlns:a16="http://schemas.microsoft.com/office/drawing/2014/main" id="{15217FEA-3B4E-B349-ADB8-B9159C025B35}"/>
                </a:ext>
              </a:extLst>
            </xdr:cNvPr>
            <xdr:cNvSpPr/>
          </xdr:nvSpPr>
          <xdr:spPr>
            <a:xfrm>
              <a:off x="2286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6350" cap="rnd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大かっこ 12">
              <a:extLst>
                <a:ext uri="{FF2B5EF4-FFF2-40B4-BE49-F238E27FC236}">
                  <a16:creationId xmlns:a16="http://schemas.microsoft.com/office/drawing/2014/main" id="{D456AE2F-CDD9-BC4B-858F-E65A6CA9390A}"/>
                </a:ext>
              </a:extLst>
            </xdr:cNvPr>
            <xdr:cNvSpPr/>
          </xdr:nvSpPr>
          <xdr:spPr>
            <a:xfrm>
              <a:off x="8128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1270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86E1B0CF-0C3E-B24C-A438-79EE89682FF5}"/>
              </a:ext>
            </a:extLst>
          </xdr:cNvPr>
          <xdr:cNvGrpSpPr/>
        </xdr:nvGrpSpPr>
        <xdr:grpSpPr>
          <a:xfrm>
            <a:off x="2294466" y="4140200"/>
            <a:ext cx="6857278" cy="982134"/>
            <a:chOff x="2286000" y="12513734"/>
            <a:chExt cx="6857278" cy="982134"/>
          </a:xfrm>
        </xdr:grpSpPr>
        <xdr:sp macro="" textlink="">
          <xdr:nvSpPr>
            <xdr:cNvPr id="16" name="大かっこ 15">
              <a:extLst>
                <a:ext uri="{FF2B5EF4-FFF2-40B4-BE49-F238E27FC236}">
                  <a16:creationId xmlns:a16="http://schemas.microsoft.com/office/drawing/2014/main" id="{C5432008-1A31-0794-0FB0-EEBF90CB44F5}"/>
                </a:ext>
              </a:extLst>
            </xdr:cNvPr>
            <xdr:cNvSpPr/>
          </xdr:nvSpPr>
          <xdr:spPr>
            <a:xfrm>
              <a:off x="2286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" name="大かっこ 16">
              <a:extLst>
                <a:ext uri="{FF2B5EF4-FFF2-40B4-BE49-F238E27FC236}">
                  <a16:creationId xmlns:a16="http://schemas.microsoft.com/office/drawing/2014/main" id="{1247A2FB-9E83-7BB6-1832-6E724D6E3281}"/>
                </a:ext>
              </a:extLst>
            </xdr:cNvPr>
            <xdr:cNvSpPr/>
          </xdr:nvSpPr>
          <xdr:spPr>
            <a:xfrm>
              <a:off x="8128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6350" cmpd="sng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大かっこ 17">
            <a:extLst>
              <a:ext uri="{FF2B5EF4-FFF2-40B4-BE49-F238E27FC236}">
                <a16:creationId xmlns:a16="http://schemas.microsoft.com/office/drawing/2014/main" id="{A700E7B5-3B7B-CB49-AECC-E6DFB181F5ED}"/>
              </a:ext>
            </a:extLst>
          </xdr:cNvPr>
          <xdr:cNvSpPr/>
        </xdr:nvSpPr>
        <xdr:spPr>
          <a:xfrm>
            <a:off x="5080000" y="2785534"/>
            <a:ext cx="1015278" cy="982134"/>
          </a:xfrm>
          <a:prstGeom prst="bracketPair">
            <a:avLst>
              <a:gd name="adj" fmla="val 4308"/>
            </a:avLst>
          </a:prstGeom>
          <a:ln w="6350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大かっこ 18">
            <a:extLst>
              <a:ext uri="{FF2B5EF4-FFF2-40B4-BE49-F238E27FC236}">
                <a16:creationId xmlns:a16="http://schemas.microsoft.com/office/drawing/2014/main" id="{E3C68DED-B485-944C-AD3A-9110F925D816}"/>
              </a:ext>
            </a:extLst>
          </xdr:cNvPr>
          <xdr:cNvSpPr/>
        </xdr:nvSpPr>
        <xdr:spPr>
          <a:xfrm>
            <a:off x="5080000" y="11150600"/>
            <a:ext cx="1015278" cy="982134"/>
          </a:xfrm>
          <a:prstGeom prst="bracketPair">
            <a:avLst>
              <a:gd name="adj" fmla="val 4308"/>
            </a:avLst>
          </a:prstGeom>
          <a:ln w="6350" cap="rnd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165100</xdr:colOff>
      <xdr:row>30</xdr:row>
      <xdr:rowOff>59871</xdr:rowOff>
    </xdr:from>
    <xdr:to>
      <xdr:col>28</xdr:col>
      <xdr:colOff>76200</xdr:colOff>
      <xdr:row>31</xdr:row>
      <xdr:rowOff>275166</xdr:rowOff>
    </xdr:to>
    <xdr:sp macro="" textlink="$R$32">
      <xdr:nvSpPr>
        <xdr:cNvPr id="21" name="下リボン 20">
          <a:extLst>
            <a:ext uri="{FF2B5EF4-FFF2-40B4-BE49-F238E27FC236}">
              <a16:creationId xmlns:a16="http://schemas.microsoft.com/office/drawing/2014/main" id="{6C02B6C6-413E-4C4B-835E-0E6A23FEFE0B}"/>
            </a:ext>
          </a:extLst>
        </xdr:cNvPr>
        <xdr:cNvSpPr/>
      </xdr:nvSpPr>
      <xdr:spPr>
        <a:xfrm>
          <a:off x="3975100" y="9483271"/>
          <a:ext cx="3213100" cy="596295"/>
        </a:xfrm>
        <a:prstGeom prst="ribbon">
          <a:avLst>
            <a:gd name="adj1" fmla="val 33333"/>
            <a:gd name="adj2" fmla="val 50000"/>
          </a:avLst>
        </a:prstGeom>
        <a:solidFill>
          <a:srgbClr val="FFCCFF"/>
        </a:solidFill>
        <a:ln w="1905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fld id="{753B33FE-2B89-CE40-96CC-9898E94C5027}" type="TxLink">
            <a:rPr kumimoji="1" lang="en-US" altLang="en-US" sz="900" b="0" i="0" u="none" strike="noStrike">
              <a:solidFill>
                <a:srgbClr val="000000"/>
              </a:solidFill>
              <a:latin typeface="游明朝 Light"/>
              <a:ea typeface="游明朝 Light"/>
            </a:rPr>
            <a:pPr algn="ctr"/>
            <a:t>#REF!</a:t>
          </a:fld>
          <a:endParaRPr kumimoji="1" lang="en-US" altLang="ja-JP" sz="900">
            <a:solidFill>
              <a:schemeClr val="lt1"/>
            </a:solidFill>
          </a:endParaRPr>
        </a:p>
      </xdr:txBody>
    </xdr:sp>
    <xdr:clientData/>
  </xdr:twoCellAnchor>
  <xdr:twoCellAnchor>
    <xdr:from>
      <xdr:col>15</xdr:col>
      <xdr:colOff>190500</xdr:colOff>
      <xdr:row>2</xdr:row>
      <xdr:rowOff>165100</xdr:rowOff>
    </xdr:from>
    <xdr:to>
      <xdr:col>28</xdr:col>
      <xdr:colOff>101600</xdr:colOff>
      <xdr:row>3</xdr:row>
      <xdr:rowOff>287866</xdr:rowOff>
    </xdr:to>
    <xdr:sp macro="" textlink="$R$4">
      <xdr:nvSpPr>
        <xdr:cNvPr id="22" name="下リボン 21">
          <a:extLst>
            <a:ext uri="{FF2B5EF4-FFF2-40B4-BE49-F238E27FC236}">
              <a16:creationId xmlns:a16="http://schemas.microsoft.com/office/drawing/2014/main" id="{6FFA457D-F464-3043-A8A9-3FF21C3BB8AD}"/>
            </a:ext>
          </a:extLst>
        </xdr:cNvPr>
        <xdr:cNvSpPr/>
      </xdr:nvSpPr>
      <xdr:spPr>
        <a:xfrm>
          <a:off x="4000500" y="1308100"/>
          <a:ext cx="3213100" cy="503766"/>
        </a:xfrm>
        <a:prstGeom prst="ribbon">
          <a:avLst>
            <a:gd name="adj1" fmla="val 33333"/>
            <a:gd name="adj2" fmla="val 50000"/>
          </a:avLst>
        </a:prstGeom>
        <a:solidFill>
          <a:srgbClr val="66FFFF"/>
        </a:solidFill>
        <a:ln w="19050">
          <a:solidFill>
            <a:srgbClr val="FF33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fld id="{CDBA50F6-F124-994E-9653-B08AD92D15FC}" type="TxLink">
            <a:rPr kumimoji="1" lang="en-US" altLang="en-US" sz="900" b="0" i="0" u="none" strike="noStrike">
              <a:solidFill>
                <a:srgbClr val="000000"/>
              </a:solidFill>
              <a:latin typeface="游明朝 Light"/>
              <a:ea typeface="游明朝 Light"/>
            </a:rPr>
            <a:pPr algn="ctr"/>
            <a:t>#REF!</a:t>
          </a:fld>
          <a:endParaRPr kumimoji="1" lang="en-US" altLang="ja-JP" sz="900">
            <a:solidFill>
              <a:schemeClr val="lt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252578</xdr:colOff>
      <xdr:row>7</xdr:row>
      <xdr:rowOff>67734</xdr:rowOff>
    </xdr:from>
    <xdr:to>
      <xdr:col>41</xdr:col>
      <xdr:colOff>246957</xdr:colOff>
      <xdr:row>48</xdr:row>
      <xdr:rowOff>245533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E0AF73-A0A2-644A-B8A3-E6BBEDFAC7EC}"/>
            </a:ext>
          </a:extLst>
        </xdr:cNvPr>
        <xdr:cNvGrpSpPr/>
      </xdr:nvGrpSpPr>
      <xdr:grpSpPr>
        <a:xfrm>
          <a:off x="703428" y="2772834"/>
          <a:ext cx="9163779" cy="12001499"/>
          <a:chOff x="760578" y="2785534"/>
          <a:chExt cx="9900379" cy="12090399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74F6E93A-E3A4-E5B1-A035-B0838D9A1007}"/>
              </a:ext>
            </a:extLst>
          </xdr:cNvPr>
          <xdr:cNvGrpSpPr/>
        </xdr:nvGrpSpPr>
        <xdr:grpSpPr>
          <a:xfrm>
            <a:off x="760578" y="5502742"/>
            <a:ext cx="9898957" cy="982725"/>
            <a:chOff x="770106" y="5127287"/>
            <a:chExt cx="10011384" cy="1023238"/>
          </a:xfrm>
        </xdr:grpSpPr>
        <xdr:sp macro="" textlink="">
          <xdr:nvSpPr>
            <xdr:cNvPr id="17" name="大かっこ 16">
              <a:extLst>
                <a:ext uri="{FF2B5EF4-FFF2-40B4-BE49-F238E27FC236}">
                  <a16:creationId xmlns:a16="http://schemas.microsoft.com/office/drawing/2014/main" id="{981ED345-9490-7B3E-8739-F22DD40A5440}"/>
                </a:ext>
              </a:extLst>
            </xdr:cNvPr>
            <xdr:cNvSpPr/>
          </xdr:nvSpPr>
          <xdr:spPr>
            <a:xfrm>
              <a:off x="770106" y="5127287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大かっこ 17">
              <a:extLst>
                <a:ext uri="{FF2B5EF4-FFF2-40B4-BE49-F238E27FC236}">
                  <a16:creationId xmlns:a16="http://schemas.microsoft.com/office/drawing/2014/main" id="{6CB31F86-F871-3BB9-3B92-0833EF6DEB81}"/>
                </a:ext>
              </a:extLst>
            </xdr:cNvPr>
            <xdr:cNvSpPr/>
          </xdr:nvSpPr>
          <xdr:spPr>
            <a:xfrm>
              <a:off x="3850532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大かっこ 18">
              <a:extLst>
                <a:ext uri="{FF2B5EF4-FFF2-40B4-BE49-F238E27FC236}">
                  <a16:creationId xmlns:a16="http://schemas.microsoft.com/office/drawing/2014/main" id="{3ADADFAC-6D95-CF8A-5566-6196C7D2121A}"/>
                </a:ext>
              </a:extLst>
            </xdr:cNvPr>
            <xdr:cNvSpPr/>
          </xdr:nvSpPr>
          <xdr:spPr>
            <a:xfrm>
              <a:off x="6674255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大かっこ 19">
              <a:extLst>
                <a:ext uri="{FF2B5EF4-FFF2-40B4-BE49-F238E27FC236}">
                  <a16:creationId xmlns:a16="http://schemas.microsoft.com/office/drawing/2014/main" id="{E098FCD9-41D8-6DEA-E247-5139B361AFA4}"/>
                </a:ext>
              </a:extLst>
            </xdr:cNvPr>
            <xdr:cNvSpPr/>
          </xdr:nvSpPr>
          <xdr:spPr>
            <a:xfrm>
              <a:off x="9754681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BD58E89-4E5F-DABA-D0BD-D5ED4EFDD525}"/>
              </a:ext>
            </a:extLst>
          </xdr:cNvPr>
          <xdr:cNvGrpSpPr/>
        </xdr:nvGrpSpPr>
        <xdr:grpSpPr>
          <a:xfrm>
            <a:off x="762000" y="13868400"/>
            <a:ext cx="9898957" cy="1007533"/>
            <a:chOff x="770106" y="5127287"/>
            <a:chExt cx="10011384" cy="1023238"/>
          </a:xfrm>
        </xdr:grpSpPr>
        <xdr:sp macro="" textlink="">
          <xdr:nvSpPr>
            <xdr:cNvPr id="13" name="大かっこ 12">
              <a:extLst>
                <a:ext uri="{FF2B5EF4-FFF2-40B4-BE49-F238E27FC236}">
                  <a16:creationId xmlns:a16="http://schemas.microsoft.com/office/drawing/2014/main" id="{9E718A04-B293-82F1-CCCC-8245A8B10CF3}"/>
                </a:ext>
              </a:extLst>
            </xdr:cNvPr>
            <xdr:cNvSpPr/>
          </xdr:nvSpPr>
          <xdr:spPr>
            <a:xfrm>
              <a:off x="770106" y="5127287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大かっこ 13">
              <a:extLst>
                <a:ext uri="{FF2B5EF4-FFF2-40B4-BE49-F238E27FC236}">
                  <a16:creationId xmlns:a16="http://schemas.microsoft.com/office/drawing/2014/main" id="{12E62AE9-752F-8B25-0742-F317287503C4}"/>
                </a:ext>
              </a:extLst>
            </xdr:cNvPr>
            <xdr:cNvSpPr/>
          </xdr:nvSpPr>
          <xdr:spPr>
            <a:xfrm>
              <a:off x="3850532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大かっこ 14">
              <a:extLst>
                <a:ext uri="{FF2B5EF4-FFF2-40B4-BE49-F238E27FC236}">
                  <a16:creationId xmlns:a16="http://schemas.microsoft.com/office/drawing/2014/main" id="{095BD24F-7448-A20A-61F7-DF0A014A7F82}"/>
                </a:ext>
              </a:extLst>
            </xdr:cNvPr>
            <xdr:cNvSpPr/>
          </xdr:nvSpPr>
          <xdr:spPr>
            <a:xfrm>
              <a:off x="6674255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大かっこ 15">
              <a:extLst>
                <a:ext uri="{FF2B5EF4-FFF2-40B4-BE49-F238E27FC236}">
                  <a16:creationId xmlns:a16="http://schemas.microsoft.com/office/drawing/2014/main" id="{4D662AC5-D8DF-07A3-2BF5-6F412F1C16F4}"/>
                </a:ext>
              </a:extLst>
            </xdr:cNvPr>
            <xdr:cNvSpPr/>
          </xdr:nvSpPr>
          <xdr:spPr>
            <a:xfrm>
              <a:off x="9754681" y="5127288"/>
              <a:ext cx="1026809" cy="1023237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10BC99B-08EE-34AC-87D8-69937F61DB0F}"/>
              </a:ext>
            </a:extLst>
          </xdr:cNvPr>
          <xdr:cNvGrpSpPr/>
        </xdr:nvGrpSpPr>
        <xdr:grpSpPr>
          <a:xfrm>
            <a:off x="2286000" y="12513734"/>
            <a:ext cx="6857278" cy="982134"/>
            <a:chOff x="2286000" y="12513734"/>
            <a:chExt cx="6857278" cy="982134"/>
          </a:xfrm>
        </xdr:grpSpPr>
        <xdr:sp macro="" textlink="">
          <xdr:nvSpPr>
            <xdr:cNvPr id="11" name="大かっこ 10">
              <a:extLst>
                <a:ext uri="{FF2B5EF4-FFF2-40B4-BE49-F238E27FC236}">
                  <a16:creationId xmlns:a16="http://schemas.microsoft.com/office/drawing/2014/main" id="{DF35AAF1-AD40-1925-26B9-F19C5C9E9D9C}"/>
                </a:ext>
              </a:extLst>
            </xdr:cNvPr>
            <xdr:cNvSpPr/>
          </xdr:nvSpPr>
          <xdr:spPr>
            <a:xfrm>
              <a:off x="2286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大かっこ 11">
              <a:extLst>
                <a:ext uri="{FF2B5EF4-FFF2-40B4-BE49-F238E27FC236}">
                  <a16:creationId xmlns:a16="http://schemas.microsoft.com/office/drawing/2014/main" id="{74946AA2-1F99-0A2A-2825-913629F4CBCF}"/>
                </a:ext>
              </a:extLst>
            </xdr:cNvPr>
            <xdr:cNvSpPr/>
          </xdr:nvSpPr>
          <xdr:spPr>
            <a:xfrm>
              <a:off x="8128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4B662FC8-53FE-CCA1-9CE3-5D62F8AF81F6}"/>
              </a:ext>
            </a:extLst>
          </xdr:cNvPr>
          <xdr:cNvGrpSpPr/>
        </xdr:nvGrpSpPr>
        <xdr:grpSpPr>
          <a:xfrm>
            <a:off x="2294466" y="4140200"/>
            <a:ext cx="6857278" cy="982134"/>
            <a:chOff x="2286000" y="12513734"/>
            <a:chExt cx="6857278" cy="982134"/>
          </a:xfrm>
        </xdr:grpSpPr>
        <xdr:sp macro="" textlink="">
          <xdr:nvSpPr>
            <xdr:cNvPr id="9" name="大かっこ 8">
              <a:extLst>
                <a:ext uri="{FF2B5EF4-FFF2-40B4-BE49-F238E27FC236}">
                  <a16:creationId xmlns:a16="http://schemas.microsoft.com/office/drawing/2014/main" id="{044A3DB0-697D-9518-E729-DB7B7164FE6C}"/>
                </a:ext>
              </a:extLst>
            </xdr:cNvPr>
            <xdr:cNvSpPr/>
          </xdr:nvSpPr>
          <xdr:spPr>
            <a:xfrm>
              <a:off x="2286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大かっこ 9">
              <a:extLst>
                <a:ext uri="{FF2B5EF4-FFF2-40B4-BE49-F238E27FC236}">
                  <a16:creationId xmlns:a16="http://schemas.microsoft.com/office/drawing/2014/main" id="{9CCC1F98-5A57-40A6-C655-8D10450F2CBD}"/>
                </a:ext>
              </a:extLst>
            </xdr:cNvPr>
            <xdr:cNvSpPr/>
          </xdr:nvSpPr>
          <xdr:spPr>
            <a:xfrm>
              <a:off x="8128000" y="12513734"/>
              <a:ext cx="1015278" cy="982134"/>
            </a:xfrm>
            <a:prstGeom prst="bracketPair">
              <a:avLst>
                <a:gd name="adj" fmla="val 4308"/>
              </a:avLst>
            </a:prstGeom>
            <a:ln w="12700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" name="大かっこ 6">
            <a:extLst>
              <a:ext uri="{FF2B5EF4-FFF2-40B4-BE49-F238E27FC236}">
                <a16:creationId xmlns:a16="http://schemas.microsoft.com/office/drawing/2014/main" id="{6E7C59C4-049F-07E2-F24F-E4BFFDCA7BE6}"/>
              </a:ext>
            </a:extLst>
          </xdr:cNvPr>
          <xdr:cNvSpPr/>
        </xdr:nvSpPr>
        <xdr:spPr>
          <a:xfrm>
            <a:off x="5080000" y="2785534"/>
            <a:ext cx="1015278" cy="982134"/>
          </a:xfrm>
          <a:prstGeom prst="bracketPair">
            <a:avLst>
              <a:gd name="adj" fmla="val 4308"/>
            </a:avLst>
          </a:prstGeom>
          <a:ln w="12700">
            <a:solidFill>
              <a:schemeClr val="tx1">
                <a:lumMod val="50000"/>
                <a:lumOff val="50000"/>
              </a:schemeClr>
            </a:solidFill>
            <a:prstDash val="sys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大かっこ 7">
            <a:extLst>
              <a:ext uri="{FF2B5EF4-FFF2-40B4-BE49-F238E27FC236}">
                <a16:creationId xmlns:a16="http://schemas.microsoft.com/office/drawing/2014/main" id="{8408DCC7-EFCA-9023-7314-A4F2911AC492}"/>
              </a:ext>
            </a:extLst>
          </xdr:cNvPr>
          <xdr:cNvSpPr/>
        </xdr:nvSpPr>
        <xdr:spPr>
          <a:xfrm>
            <a:off x="5080000" y="11150600"/>
            <a:ext cx="1015278" cy="982134"/>
          </a:xfrm>
          <a:prstGeom prst="bracketPair">
            <a:avLst>
              <a:gd name="adj" fmla="val 4308"/>
            </a:avLst>
          </a:prstGeom>
          <a:ln w="12700">
            <a:solidFill>
              <a:schemeClr val="tx1">
                <a:lumMod val="50000"/>
                <a:lumOff val="50000"/>
              </a:schemeClr>
            </a:solidFill>
            <a:prstDash val="sys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88900</xdr:colOff>
      <xdr:row>2</xdr:row>
      <xdr:rowOff>139700</xdr:rowOff>
    </xdr:from>
    <xdr:to>
      <xdr:col>28</xdr:col>
      <xdr:colOff>165100</xdr:colOff>
      <xdr:row>3</xdr:row>
      <xdr:rowOff>304800</xdr:rowOff>
    </xdr:to>
    <xdr:sp macro="" textlink="$R$4">
      <xdr:nvSpPr>
        <xdr:cNvPr id="21" name="下リボン 20">
          <a:extLst>
            <a:ext uri="{FF2B5EF4-FFF2-40B4-BE49-F238E27FC236}">
              <a16:creationId xmlns:a16="http://schemas.microsoft.com/office/drawing/2014/main" id="{11DCD59E-DF20-DAC4-2E33-E77FE32EF1D0}"/>
            </a:ext>
          </a:extLst>
        </xdr:cNvPr>
        <xdr:cNvSpPr/>
      </xdr:nvSpPr>
      <xdr:spPr>
        <a:xfrm>
          <a:off x="3898900" y="1282700"/>
          <a:ext cx="3378200" cy="546100"/>
        </a:xfrm>
        <a:prstGeom prst="ribbon">
          <a:avLst>
            <a:gd name="adj1" fmla="val 33333"/>
            <a:gd name="adj2" fmla="val 50000"/>
          </a:avLst>
        </a:prstGeom>
        <a:solidFill>
          <a:srgbClr val="66FFFF"/>
        </a:solidFill>
        <a:ln w="19050">
          <a:solidFill>
            <a:srgbClr val="FF33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fld id="{CDBA50F6-F124-994E-9653-B08AD92D15FC}" type="TxLink">
            <a:rPr kumimoji="1" lang="en-US" altLang="en-US" sz="900" b="0" i="0" u="none" strike="noStrike">
              <a:solidFill>
                <a:srgbClr val="000000"/>
              </a:solidFill>
              <a:latin typeface="游明朝 Light"/>
              <a:ea typeface="游明朝 Light"/>
            </a:rPr>
            <a:pPr algn="ctr"/>
            <a:t>#REF!</a:t>
          </a:fld>
          <a:endParaRPr kumimoji="1" lang="en-US" altLang="ja-JP" sz="900">
            <a:solidFill>
              <a:schemeClr val="lt1"/>
            </a:solidFill>
          </a:endParaRPr>
        </a:p>
      </xdr:txBody>
    </xdr:sp>
    <xdr:clientData/>
  </xdr:twoCellAnchor>
  <xdr:twoCellAnchor>
    <xdr:from>
      <xdr:col>14</xdr:col>
      <xdr:colOff>241300</xdr:colOff>
      <xdr:row>30</xdr:row>
      <xdr:rowOff>152400</xdr:rowOff>
    </xdr:from>
    <xdr:to>
      <xdr:col>29</xdr:col>
      <xdr:colOff>38099</xdr:colOff>
      <xdr:row>31</xdr:row>
      <xdr:rowOff>275167</xdr:rowOff>
    </xdr:to>
    <xdr:sp macro="" textlink="$R$32">
      <xdr:nvSpPr>
        <xdr:cNvPr id="22" name="下リボン 21">
          <a:extLst>
            <a:ext uri="{FF2B5EF4-FFF2-40B4-BE49-F238E27FC236}">
              <a16:creationId xmlns:a16="http://schemas.microsoft.com/office/drawing/2014/main" id="{6688DEF1-BA60-D54E-991A-DAF964713A0D}"/>
            </a:ext>
          </a:extLst>
        </xdr:cNvPr>
        <xdr:cNvSpPr/>
      </xdr:nvSpPr>
      <xdr:spPr>
        <a:xfrm>
          <a:off x="3797300" y="9626600"/>
          <a:ext cx="3606799" cy="503767"/>
        </a:xfrm>
        <a:prstGeom prst="ribbon">
          <a:avLst>
            <a:gd name="adj1" fmla="val 33333"/>
            <a:gd name="adj2" fmla="val 50000"/>
          </a:avLst>
        </a:prstGeom>
        <a:solidFill>
          <a:srgbClr val="FFCCFF"/>
        </a:solidFill>
        <a:ln w="1905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numCol="1" rtlCol="0" anchor="ctr"/>
        <a:lstStyle/>
        <a:p>
          <a:pPr algn="ctr"/>
          <a:fld id="{753B33FE-2B89-CE40-96CC-9898E94C5027}" type="TxLink">
            <a:rPr kumimoji="1" lang="en-US" altLang="en-US" sz="900" b="0" i="0" u="none" strike="noStrike">
              <a:solidFill>
                <a:srgbClr val="000000"/>
              </a:solidFill>
              <a:latin typeface="游明朝 Light"/>
              <a:ea typeface="游明朝 Light"/>
            </a:rPr>
            <a:pPr algn="ctr"/>
            <a:t>#REF!</a:t>
          </a:fld>
          <a:endParaRPr kumimoji="1" lang="en-US" altLang="ja-JP" sz="900">
            <a:solidFill>
              <a:schemeClr val="lt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jimuratoshimichi\Documents\&#36984;&#25244;\SO&#12304;2023&#36984;&#25244;&#12305;&#20844;&#24335;&#35352;&#37682;&#12450;&#12507;&#12442;2023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役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66FFFF"/>
        </a:solidFill>
      </a:spPr>
      <a:bodyPr rtlCol="0" anchor="ctr"/>
      <a:lstStyle>
        <a:defPPr algn="ctr">
          <a:defRPr kumimoji="1" sz="1400" b="0" i="0" u="none" strike="noStrike">
            <a:solidFill>
              <a:srgbClr val="000000"/>
            </a:solidFill>
            <a:latin typeface="游明朝 Light"/>
            <a:ea typeface="游明朝 Light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600" baseline="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6A25-FC08-8B47-84AA-E2E3A0663F5F}">
  <sheetPr>
    <tabColor rgb="FF66FFFF"/>
    <outlinePr summaryRight="0"/>
  </sheetPr>
  <dimension ref="A1:DQ99"/>
  <sheetViews>
    <sheetView tabSelected="1" topLeftCell="A40" zoomScaleNormal="100" workbookViewId="0">
      <selection activeCell="AR78" sqref="AR78:BG78"/>
    </sheetView>
  </sheetViews>
  <sheetFormatPr defaultColWidth="8.81640625" defaultRowHeight="15" outlineLevelRow="1" x14ac:dyDescent="0.2"/>
  <cols>
    <col min="1" max="47" width="1.81640625" style="52" customWidth="1"/>
    <col min="48" max="48" width="1.81640625" style="55" customWidth="1"/>
    <col min="49" max="49" width="1.81640625" style="51" customWidth="1"/>
    <col min="50" max="59" width="1.81640625" style="55" customWidth="1"/>
    <col min="60" max="61" width="8" style="52" customWidth="1"/>
    <col min="62" max="64" width="12.81640625" style="52" customWidth="1"/>
    <col min="65" max="16384" width="8.81640625" style="52"/>
  </cols>
  <sheetData>
    <row r="1" spans="1:64" ht="15" customHeight="1" x14ac:dyDescent="0.2">
      <c r="M1" s="366" t="s">
        <v>38</v>
      </c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75"/>
      <c r="AW1" s="75"/>
      <c r="AX1" s="75"/>
      <c r="AY1" s="75"/>
      <c r="AZ1" s="75"/>
      <c r="BA1" s="75"/>
      <c r="BB1" s="52"/>
      <c r="BC1" s="52"/>
      <c r="BD1" s="52"/>
      <c r="BE1" s="52"/>
      <c r="BF1" s="52"/>
      <c r="BG1" s="52"/>
      <c r="BH1" s="293"/>
      <c r="BI1" s="293"/>
      <c r="BJ1" s="293"/>
      <c r="BK1" s="293"/>
      <c r="BL1" s="293"/>
    </row>
    <row r="2" spans="1:64" ht="15" customHeight="1" x14ac:dyDescent="0.5">
      <c r="A2" s="56"/>
      <c r="B2" s="56"/>
      <c r="G2" s="53"/>
      <c r="H2" s="53"/>
      <c r="I2" s="53"/>
      <c r="J2" s="53"/>
      <c r="K2" s="53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60"/>
      <c r="AW2" s="60"/>
      <c r="AY2" s="298"/>
      <c r="AZ2" s="298"/>
      <c r="BA2" s="298"/>
      <c r="BB2" s="298"/>
      <c r="BC2" s="298"/>
      <c r="BD2" s="298"/>
      <c r="BE2" s="298"/>
      <c r="BF2" s="298"/>
      <c r="BG2" s="298"/>
      <c r="BH2" s="293"/>
      <c r="BI2"/>
      <c r="BJ2" s="293"/>
      <c r="BK2" s="293"/>
      <c r="BL2" s="293"/>
    </row>
    <row r="3" spans="1:64" ht="17" customHeight="1" x14ac:dyDescent="0.2">
      <c r="A3" s="506"/>
      <c r="B3" s="506"/>
      <c r="C3" s="506"/>
      <c r="D3" s="506"/>
      <c r="E3" s="506"/>
      <c r="F3" s="506"/>
      <c r="G3" s="506"/>
      <c r="H3" s="506"/>
      <c r="I3" s="506"/>
      <c r="J3" s="506"/>
      <c r="K3" s="57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508"/>
      <c r="AL3" s="508"/>
      <c r="AM3" s="508"/>
      <c r="AN3" s="508"/>
      <c r="AO3" s="508"/>
      <c r="AP3" s="508"/>
      <c r="AQ3" s="508"/>
      <c r="AR3" s="508"/>
      <c r="AS3" s="508"/>
      <c r="AT3" s="508"/>
      <c r="AU3" s="508"/>
      <c r="AX3" s="432" t="s">
        <v>132</v>
      </c>
      <c r="AY3" s="432"/>
      <c r="AZ3" s="432"/>
      <c r="BA3" s="432"/>
      <c r="BB3" s="432"/>
      <c r="BC3" s="432"/>
      <c r="BD3" s="432"/>
      <c r="BE3" s="432"/>
      <c r="BF3" s="432"/>
      <c r="BG3" s="432"/>
      <c r="BH3" s="293"/>
      <c r="BL3" s="293"/>
    </row>
    <row r="4" spans="1:64" ht="17" customHeight="1" x14ac:dyDescent="0.2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8"/>
      <c r="L4" s="95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293"/>
      <c r="BL4" s="293"/>
    </row>
    <row r="5" spans="1:64" ht="10" customHeight="1" x14ac:dyDescent="0.2">
      <c r="A5" s="507"/>
      <c r="B5" s="507"/>
      <c r="C5" s="507"/>
      <c r="D5" s="507"/>
      <c r="E5" s="507"/>
      <c r="F5" s="507"/>
      <c r="G5" s="507"/>
      <c r="H5" s="507"/>
      <c r="I5" s="507"/>
      <c r="J5" s="507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  <c r="V5" s="60"/>
      <c r="W5" s="60"/>
      <c r="X5" s="60"/>
      <c r="Y5" s="60"/>
      <c r="Z5" s="60"/>
      <c r="AA5" s="60"/>
      <c r="AB5" s="60"/>
      <c r="AC5" s="60"/>
      <c r="AD5" s="60"/>
      <c r="AE5" s="59"/>
      <c r="AF5" s="59"/>
      <c r="AG5" s="59"/>
      <c r="AH5" s="59"/>
      <c r="AI5" s="59"/>
      <c r="AJ5" s="59"/>
      <c r="AK5" s="59"/>
      <c r="AL5" s="59"/>
      <c r="AM5" s="59"/>
      <c r="AN5" s="75"/>
      <c r="AP5" s="96"/>
      <c r="AQ5" s="96"/>
      <c r="AX5" s="433"/>
      <c r="AY5" s="433"/>
      <c r="AZ5" s="433"/>
      <c r="BA5" s="433"/>
      <c r="BB5" s="433"/>
      <c r="BC5" s="433"/>
      <c r="BD5" s="433"/>
      <c r="BE5" s="433"/>
      <c r="BF5" s="433"/>
      <c r="BG5" s="433"/>
      <c r="BH5" s="293"/>
      <c r="BL5" s="293"/>
    </row>
    <row r="6" spans="1:64" ht="19" customHeight="1" x14ac:dyDescent="0.2">
      <c r="A6" s="439" t="s">
        <v>2</v>
      </c>
      <c r="B6" s="440"/>
      <c r="C6" s="440"/>
      <c r="D6" s="440"/>
      <c r="E6" s="440"/>
      <c r="F6" s="440"/>
      <c r="G6" s="440"/>
      <c r="H6" s="440"/>
      <c r="I6" s="440" t="s">
        <v>213</v>
      </c>
      <c r="J6" s="440"/>
      <c r="K6" s="440"/>
      <c r="L6" s="440"/>
      <c r="M6" s="440"/>
      <c r="N6" s="440"/>
      <c r="O6" s="440"/>
      <c r="P6" s="440"/>
      <c r="Q6" s="440"/>
      <c r="R6" s="440"/>
      <c r="S6" s="440" t="s">
        <v>97</v>
      </c>
      <c r="T6" s="440"/>
      <c r="U6" s="440"/>
      <c r="V6" s="440"/>
      <c r="W6" s="440"/>
      <c r="X6" s="440"/>
      <c r="Y6" s="440"/>
      <c r="Z6" s="440"/>
      <c r="AA6" s="440"/>
      <c r="AB6" s="440"/>
      <c r="AC6" s="441" t="s">
        <v>217</v>
      </c>
      <c r="AD6" s="441"/>
      <c r="AE6" s="441"/>
      <c r="AF6" s="441"/>
      <c r="AG6" s="441"/>
      <c r="AH6" s="441"/>
      <c r="AI6" s="441"/>
      <c r="AJ6" s="441"/>
      <c r="AK6" s="441"/>
      <c r="AL6" s="441"/>
      <c r="AM6" s="440" t="s">
        <v>98</v>
      </c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  <c r="BB6" s="440"/>
      <c r="BC6" s="440"/>
      <c r="BD6" s="440"/>
      <c r="BE6" s="440"/>
      <c r="BF6" s="440"/>
      <c r="BG6" s="442"/>
      <c r="BH6" s="293"/>
      <c r="BL6" s="293"/>
    </row>
    <row r="7" spans="1:64" ht="19" customHeight="1" x14ac:dyDescent="0.2">
      <c r="A7" s="512"/>
      <c r="B7" s="511"/>
      <c r="C7" s="511"/>
      <c r="D7" s="511"/>
      <c r="E7" s="511"/>
      <c r="F7" s="511"/>
      <c r="G7" s="511"/>
      <c r="H7" s="511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8"/>
      <c r="AD7" s="559"/>
      <c r="AE7" s="559"/>
      <c r="AF7" s="559"/>
      <c r="AG7" s="559"/>
      <c r="AH7" s="559"/>
      <c r="AI7" s="559"/>
      <c r="AJ7" s="559"/>
      <c r="AK7" s="559"/>
      <c r="AL7" s="560"/>
      <c r="AM7" s="509"/>
      <c r="AN7" s="509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09"/>
      <c r="BB7" s="509"/>
      <c r="BC7" s="509"/>
      <c r="BD7" s="509"/>
      <c r="BE7" s="509"/>
      <c r="BF7" s="509"/>
      <c r="BG7" s="505"/>
      <c r="BH7" s="293"/>
      <c r="BL7" s="293"/>
    </row>
    <row r="8" spans="1:64" ht="10" customHeight="1" x14ac:dyDescent="0.2">
      <c r="A8" s="445"/>
      <c r="B8" s="445"/>
      <c r="C8" s="445"/>
      <c r="D8" s="445"/>
      <c r="E8" s="445"/>
      <c r="F8" s="61"/>
      <c r="G8" s="62"/>
      <c r="H8" s="62"/>
      <c r="V8" s="63"/>
      <c r="W8" s="63"/>
      <c r="X8" s="97"/>
      <c r="Y8" s="97"/>
      <c r="Z8" s="97"/>
      <c r="AA8" s="97"/>
      <c r="AB8" s="63"/>
      <c r="AC8" s="63"/>
      <c r="AD8" s="63"/>
      <c r="AM8" s="54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293"/>
      <c r="BL8" s="293"/>
    </row>
    <row r="9" spans="1:64" ht="16" customHeight="1" x14ac:dyDescent="0.2">
      <c r="A9" s="566" t="s">
        <v>1</v>
      </c>
      <c r="B9" s="567"/>
      <c r="C9" s="567"/>
      <c r="D9" s="567"/>
      <c r="E9" s="56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98"/>
      <c r="U9" s="107"/>
      <c r="X9" s="561"/>
      <c r="Y9" s="542"/>
      <c r="Z9" s="542"/>
      <c r="AA9" s="564"/>
      <c r="AB9" s="565"/>
      <c r="AC9" s="374" t="s">
        <v>194</v>
      </c>
      <c r="AD9" s="374"/>
      <c r="AE9" s="374"/>
      <c r="AF9" s="538"/>
      <c r="AG9" s="539"/>
      <c r="AH9" s="542"/>
      <c r="AI9" s="542"/>
      <c r="AJ9" s="543"/>
      <c r="AM9" s="434" t="s">
        <v>1</v>
      </c>
      <c r="AN9" s="435"/>
      <c r="AO9" s="435"/>
      <c r="AP9" s="435"/>
      <c r="AQ9" s="435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8"/>
      <c r="BH9" s="293"/>
      <c r="BL9" s="293"/>
    </row>
    <row r="10" spans="1:64" ht="16" customHeight="1" x14ac:dyDescent="0.2">
      <c r="A10" s="436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8"/>
      <c r="X10" s="562"/>
      <c r="Y10" s="544"/>
      <c r="Z10" s="544"/>
      <c r="AA10" s="443"/>
      <c r="AB10" s="444"/>
      <c r="AC10" s="509" t="s">
        <v>196</v>
      </c>
      <c r="AD10" s="509"/>
      <c r="AE10" s="509"/>
      <c r="AF10" s="540"/>
      <c r="AG10" s="541"/>
      <c r="AH10" s="544"/>
      <c r="AI10" s="544"/>
      <c r="AJ10" s="545"/>
      <c r="AM10" s="436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8"/>
      <c r="BH10" s="293"/>
      <c r="BL10" s="293"/>
    </row>
    <row r="11" spans="1:64" ht="16" customHeight="1" x14ac:dyDescent="0.2">
      <c r="A11" s="436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8"/>
      <c r="X11" s="562"/>
      <c r="Y11" s="544"/>
      <c r="Z11" s="544"/>
      <c r="AA11" s="564"/>
      <c r="AB11" s="565"/>
      <c r="AC11" s="374" t="s">
        <v>130</v>
      </c>
      <c r="AD11" s="374"/>
      <c r="AE11" s="374"/>
      <c r="AF11" s="538"/>
      <c r="AG11" s="539"/>
      <c r="AH11" s="544"/>
      <c r="AI11" s="544"/>
      <c r="AJ11" s="545"/>
      <c r="AM11" s="436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8"/>
      <c r="BH11" s="293"/>
      <c r="BL11" s="293"/>
    </row>
    <row r="12" spans="1:64" ht="16" customHeight="1" x14ac:dyDescent="0.2">
      <c r="A12" s="66"/>
      <c r="B12" s="67"/>
      <c r="C12" s="67"/>
      <c r="D12" s="68"/>
      <c r="E12" s="68"/>
      <c r="F12" s="67"/>
      <c r="G12" s="67"/>
      <c r="H12" s="69"/>
      <c r="I12" s="446"/>
      <c r="J12" s="446"/>
      <c r="K12" s="446"/>
      <c r="L12" s="446"/>
      <c r="M12" s="446"/>
      <c r="N12" s="69"/>
      <c r="O12" s="69"/>
      <c r="P12" s="69"/>
      <c r="Q12" s="69"/>
      <c r="R12" s="69"/>
      <c r="S12" s="67"/>
      <c r="T12" s="67"/>
      <c r="U12" s="108"/>
      <c r="X12" s="563"/>
      <c r="Y12" s="546"/>
      <c r="Z12" s="546"/>
      <c r="AA12" s="443"/>
      <c r="AB12" s="444"/>
      <c r="AC12" s="509" t="s">
        <v>131</v>
      </c>
      <c r="AD12" s="509"/>
      <c r="AE12" s="509"/>
      <c r="AF12" s="540"/>
      <c r="AG12" s="541"/>
      <c r="AH12" s="546"/>
      <c r="AI12" s="546"/>
      <c r="AJ12" s="547"/>
      <c r="AM12" s="70"/>
      <c r="AN12" s="71"/>
      <c r="AO12" s="71"/>
      <c r="AP12" s="71"/>
      <c r="AQ12" s="71"/>
      <c r="AR12" s="71"/>
      <c r="AS12" s="69"/>
      <c r="AT12" s="67"/>
      <c r="AU12" s="446"/>
      <c r="AV12" s="446"/>
      <c r="AW12" s="446"/>
      <c r="AX12" s="446"/>
      <c r="AY12" s="446"/>
      <c r="AZ12" s="71"/>
      <c r="BA12" s="71"/>
      <c r="BB12" s="71"/>
      <c r="BC12" s="71"/>
      <c r="BD12" s="71"/>
      <c r="BE12" s="71"/>
      <c r="BF12" s="71"/>
      <c r="BG12" s="72"/>
      <c r="BL12" s="293"/>
    </row>
    <row r="13" spans="1:64" s="74" customFormat="1" ht="18" customHeight="1" outlineLevel="1" x14ac:dyDescent="0.2">
      <c r="A13" s="54"/>
      <c r="B13" s="54"/>
      <c r="C13" s="54"/>
      <c r="D13" s="121"/>
      <c r="E13" s="121"/>
      <c r="F13" s="121"/>
      <c r="G13" s="121"/>
      <c r="H13" s="121"/>
      <c r="I13" s="121"/>
      <c r="J13" s="294"/>
      <c r="K13" s="76"/>
      <c r="L13" s="76"/>
      <c r="M13" s="76"/>
      <c r="N13" s="76"/>
      <c r="O13" s="76"/>
      <c r="P13" s="54"/>
      <c r="Q13" s="52"/>
      <c r="R13" s="54"/>
      <c r="S13" s="54"/>
      <c r="X13" s="551"/>
      <c r="Y13" s="552"/>
      <c r="Z13" s="553"/>
      <c r="AA13" s="554" t="s">
        <v>212</v>
      </c>
      <c r="AB13" s="555"/>
      <c r="AC13" s="555"/>
      <c r="AD13" s="555"/>
      <c r="AE13" s="555"/>
      <c r="AF13" s="555"/>
      <c r="AG13" s="556"/>
      <c r="AH13" s="548"/>
      <c r="AI13" s="549"/>
      <c r="AJ13" s="550"/>
      <c r="AM13" s="54"/>
      <c r="AN13" s="54"/>
      <c r="AO13" s="54"/>
      <c r="AP13" s="121"/>
      <c r="AQ13" s="121"/>
      <c r="AR13" s="121"/>
      <c r="AS13" s="121"/>
      <c r="AT13" s="121"/>
      <c r="AU13" s="121"/>
      <c r="AV13" s="76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L13" s="293"/>
    </row>
    <row r="14" spans="1:64" s="74" customFormat="1" ht="8" customHeight="1" x14ac:dyDescent="0.2">
      <c r="A14" s="447">
        <v>0</v>
      </c>
      <c r="B14" s="447"/>
      <c r="C14" s="130"/>
      <c r="D14" s="130"/>
      <c r="E14" s="130"/>
      <c r="F14" s="130"/>
      <c r="G14" s="130"/>
      <c r="H14" s="130"/>
      <c r="I14" s="130"/>
      <c r="J14" s="130"/>
      <c r="K14" s="130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B14" s="73"/>
      <c r="AC14" s="73"/>
      <c r="AD14" s="73"/>
      <c r="AE14" s="447">
        <v>0</v>
      </c>
      <c r="AF14" s="447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L14" s="293"/>
    </row>
    <row r="15" spans="1:64" s="74" customFormat="1" ht="17" customHeight="1" x14ac:dyDescent="0.2">
      <c r="A15" s="426" t="s">
        <v>216</v>
      </c>
      <c r="B15" s="427"/>
      <c r="C15" s="427"/>
      <c r="D15" s="429" t="s">
        <v>39</v>
      </c>
      <c r="E15" s="429"/>
      <c r="F15" s="429"/>
      <c r="G15" s="429" t="s">
        <v>40</v>
      </c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30" t="s">
        <v>102</v>
      </c>
      <c r="V15" s="430"/>
      <c r="W15" s="430"/>
      <c r="X15" s="431" t="s">
        <v>103</v>
      </c>
      <c r="Y15" s="431"/>
      <c r="Z15" s="431"/>
      <c r="AA15" s="419" t="s">
        <v>104</v>
      </c>
      <c r="AB15" s="419"/>
      <c r="AC15" s="420"/>
      <c r="AD15" s="109"/>
      <c r="AE15" s="426" t="s">
        <v>216</v>
      </c>
      <c r="AF15" s="427"/>
      <c r="AG15" s="427"/>
      <c r="AH15" s="428" t="s">
        <v>39</v>
      </c>
      <c r="AI15" s="428"/>
      <c r="AJ15" s="428"/>
      <c r="AK15" s="429" t="s">
        <v>40</v>
      </c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30" t="s">
        <v>102</v>
      </c>
      <c r="AZ15" s="430"/>
      <c r="BA15" s="430"/>
      <c r="BB15" s="431" t="s">
        <v>103</v>
      </c>
      <c r="BC15" s="431"/>
      <c r="BD15" s="431"/>
      <c r="BE15" s="419" t="s">
        <v>104</v>
      </c>
      <c r="BF15" s="419"/>
      <c r="BG15" s="420"/>
      <c r="BL15" s="293"/>
    </row>
    <row r="16" spans="1:64" ht="17" customHeight="1" x14ac:dyDescent="0.2">
      <c r="A16" s="421"/>
      <c r="B16" s="422"/>
      <c r="C16" s="422"/>
      <c r="D16" s="422"/>
      <c r="E16" s="422"/>
      <c r="F16" s="422"/>
      <c r="G16" s="535"/>
      <c r="H16" s="536"/>
      <c r="I16" s="536"/>
      <c r="J16" s="536"/>
      <c r="K16" s="536"/>
      <c r="L16" s="536"/>
      <c r="M16" s="536"/>
      <c r="N16" s="536"/>
      <c r="O16" s="536"/>
      <c r="P16" s="423" t="str">
        <f t="shared" ref="P16:P23" si="0">IFERROR(VLOOKUP(D16,player,$B$13+1,FALSE),"")&amp;""</f>
        <v/>
      </c>
      <c r="Q16" s="423"/>
      <c r="R16" s="423"/>
      <c r="S16" s="423"/>
      <c r="T16" s="424"/>
      <c r="U16" s="425"/>
      <c r="V16" s="425"/>
      <c r="W16" s="425"/>
      <c r="X16" s="425"/>
      <c r="Y16" s="425"/>
      <c r="Z16" s="425"/>
      <c r="AA16" s="349"/>
      <c r="AB16" s="349"/>
      <c r="AC16" s="350"/>
      <c r="AD16" s="296">
        <v>1</v>
      </c>
      <c r="AE16" s="421"/>
      <c r="AF16" s="422"/>
      <c r="AG16" s="422"/>
      <c r="AH16" s="422"/>
      <c r="AI16" s="422"/>
      <c r="AJ16" s="422"/>
      <c r="AK16" s="535"/>
      <c r="AL16" s="536"/>
      <c r="AM16" s="536"/>
      <c r="AN16" s="536"/>
      <c r="AO16" s="536"/>
      <c r="AP16" s="536"/>
      <c r="AQ16" s="536"/>
      <c r="AR16" s="536"/>
      <c r="AS16" s="536"/>
      <c r="AT16" s="423" t="str">
        <f t="shared" ref="AT16:AT23" si="1">IFERROR(VLOOKUP(AH16,player,$B$13+1,FALSE),"")&amp;""</f>
        <v/>
      </c>
      <c r="AU16" s="423"/>
      <c r="AV16" s="423"/>
      <c r="AW16" s="423"/>
      <c r="AX16" s="424"/>
      <c r="AY16" s="425"/>
      <c r="AZ16" s="425"/>
      <c r="BA16" s="425"/>
      <c r="BB16" s="425"/>
      <c r="BC16" s="425"/>
      <c r="BD16" s="425"/>
      <c r="BE16" s="349"/>
      <c r="BF16" s="349"/>
      <c r="BG16" s="350"/>
      <c r="BH16" s="293"/>
      <c r="BL16" s="293"/>
    </row>
    <row r="17" spans="1:64" ht="17" customHeight="1" x14ac:dyDescent="0.2">
      <c r="A17" s="412"/>
      <c r="B17" s="413"/>
      <c r="C17" s="413"/>
      <c r="D17" s="413"/>
      <c r="E17" s="413"/>
      <c r="F17" s="413"/>
      <c r="G17" s="524"/>
      <c r="H17" s="525"/>
      <c r="I17" s="525"/>
      <c r="J17" s="525"/>
      <c r="K17" s="525"/>
      <c r="L17" s="525"/>
      <c r="M17" s="525"/>
      <c r="N17" s="525"/>
      <c r="O17" s="525"/>
      <c r="P17" s="337" t="str">
        <f t="shared" si="0"/>
        <v/>
      </c>
      <c r="Q17" s="337"/>
      <c r="R17" s="337"/>
      <c r="S17" s="337"/>
      <c r="T17" s="338"/>
      <c r="U17" s="349"/>
      <c r="V17" s="349"/>
      <c r="W17" s="349"/>
      <c r="X17" s="349"/>
      <c r="Y17" s="349"/>
      <c r="Z17" s="349"/>
      <c r="AA17" s="349"/>
      <c r="AB17" s="349"/>
      <c r="AC17" s="350"/>
      <c r="AD17" s="296">
        <v>2</v>
      </c>
      <c r="AE17" s="412"/>
      <c r="AF17" s="413"/>
      <c r="AG17" s="413"/>
      <c r="AH17" s="413"/>
      <c r="AI17" s="413"/>
      <c r="AJ17" s="413"/>
      <c r="AK17" s="524"/>
      <c r="AL17" s="525"/>
      <c r="AM17" s="525"/>
      <c r="AN17" s="525"/>
      <c r="AO17" s="525"/>
      <c r="AP17" s="525"/>
      <c r="AQ17" s="525"/>
      <c r="AR17" s="525"/>
      <c r="AS17" s="525"/>
      <c r="AT17" s="337" t="str">
        <f t="shared" si="1"/>
        <v/>
      </c>
      <c r="AU17" s="337"/>
      <c r="AV17" s="337"/>
      <c r="AW17" s="337"/>
      <c r="AX17" s="338"/>
      <c r="AY17" s="349"/>
      <c r="AZ17" s="349"/>
      <c r="BA17" s="349"/>
      <c r="BB17" s="349"/>
      <c r="BC17" s="349"/>
      <c r="BD17" s="349"/>
      <c r="BE17" s="349"/>
      <c r="BF17" s="349"/>
      <c r="BG17" s="350"/>
      <c r="BH17" s="293"/>
      <c r="BL17" s="293"/>
    </row>
    <row r="18" spans="1:64" ht="17" customHeight="1" x14ac:dyDescent="0.2">
      <c r="A18" s="412"/>
      <c r="B18" s="413"/>
      <c r="C18" s="413"/>
      <c r="D18" s="413"/>
      <c r="E18" s="413"/>
      <c r="F18" s="413"/>
      <c r="G18" s="524"/>
      <c r="H18" s="525"/>
      <c r="I18" s="525"/>
      <c r="J18" s="525"/>
      <c r="K18" s="525"/>
      <c r="L18" s="525"/>
      <c r="M18" s="525"/>
      <c r="N18" s="525"/>
      <c r="O18" s="525"/>
      <c r="P18" s="337" t="str">
        <f t="shared" si="0"/>
        <v/>
      </c>
      <c r="Q18" s="337"/>
      <c r="R18" s="337"/>
      <c r="S18" s="337"/>
      <c r="T18" s="338"/>
      <c r="U18" s="349"/>
      <c r="V18" s="349"/>
      <c r="W18" s="349"/>
      <c r="X18" s="349"/>
      <c r="Y18" s="349"/>
      <c r="Z18" s="349"/>
      <c r="AA18" s="349"/>
      <c r="AB18" s="349"/>
      <c r="AC18" s="350"/>
      <c r="AD18" s="296">
        <v>3</v>
      </c>
      <c r="AE18" s="412"/>
      <c r="AF18" s="413"/>
      <c r="AG18" s="413"/>
      <c r="AH18" s="413"/>
      <c r="AI18" s="413"/>
      <c r="AJ18" s="413"/>
      <c r="AK18" s="524"/>
      <c r="AL18" s="525"/>
      <c r="AM18" s="525"/>
      <c r="AN18" s="525"/>
      <c r="AO18" s="525"/>
      <c r="AP18" s="525"/>
      <c r="AQ18" s="525"/>
      <c r="AR18" s="525"/>
      <c r="AS18" s="525"/>
      <c r="AT18" s="337" t="str">
        <f t="shared" si="1"/>
        <v/>
      </c>
      <c r="AU18" s="337"/>
      <c r="AV18" s="337"/>
      <c r="AW18" s="337"/>
      <c r="AX18" s="338"/>
      <c r="AY18" s="349"/>
      <c r="AZ18" s="349"/>
      <c r="BA18" s="349"/>
      <c r="BB18" s="349"/>
      <c r="BC18" s="349"/>
      <c r="BD18" s="349"/>
      <c r="BE18" s="349"/>
      <c r="BF18" s="349"/>
      <c r="BG18" s="350"/>
      <c r="BH18" s="293"/>
      <c r="BL18" s="293"/>
    </row>
    <row r="19" spans="1:64" ht="17" customHeight="1" x14ac:dyDescent="0.2">
      <c r="A19" s="412"/>
      <c r="B19" s="413"/>
      <c r="C19" s="413"/>
      <c r="D19" s="413"/>
      <c r="E19" s="413"/>
      <c r="F19" s="413"/>
      <c r="G19" s="524"/>
      <c r="H19" s="525"/>
      <c r="I19" s="525"/>
      <c r="J19" s="525"/>
      <c r="K19" s="525"/>
      <c r="L19" s="525"/>
      <c r="M19" s="525"/>
      <c r="N19" s="525"/>
      <c r="O19" s="525"/>
      <c r="P19" s="337" t="str">
        <f t="shared" si="0"/>
        <v/>
      </c>
      <c r="Q19" s="337"/>
      <c r="R19" s="337"/>
      <c r="S19" s="337"/>
      <c r="T19" s="338"/>
      <c r="U19" s="349"/>
      <c r="V19" s="349"/>
      <c r="W19" s="349"/>
      <c r="X19" s="349"/>
      <c r="Y19" s="349"/>
      <c r="Z19" s="349"/>
      <c r="AA19" s="349"/>
      <c r="AB19" s="349"/>
      <c r="AC19" s="350"/>
      <c r="AD19" s="296">
        <v>4</v>
      </c>
      <c r="AE19" s="412"/>
      <c r="AF19" s="413"/>
      <c r="AG19" s="413"/>
      <c r="AH19" s="413"/>
      <c r="AI19" s="413"/>
      <c r="AJ19" s="413"/>
      <c r="AK19" s="524"/>
      <c r="AL19" s="525"/>
      <c r="AM19" s="525"/>
      <c r="AN19" s="525"/>
      <c r="AO19" s="525"/>
      <c r="AP19" s="525"/>
      <c r="AQ19" s="525"/>
      <c r="AR19" s="525"/>
      <c r="AS19" s="525"/>
      <c r="AT19" s="337" t="str">
        <f t="shared" si="1"/>
        <v/>
      </c>
      <c r="AU19" s="337"/>
      <c r="AV19" s="337"/>
      <c r="AW19" s="337"/>
      <c r="AX19" s="338"/>
      <c r="AY19" s="349"/>
      <c r="AZ19" s="349"/>
      <c r="BA19" s="349"/>
      <c r="BB19" s="349"/>
      <c r="BC19" s="349"/>
      <c r="BD19" s="349"/>
      <c r="BE19" s="349"/>
      <c r="BF19" s="349"/>
      <c r="BG19" s="350"/>
      <c r="BH19" s="293"/>
      <c r="BL19" s="293"/>
    </row>
    <row r="20" spans="1:64" ht="17" customHeight="1" x14ac:dyDescent="0.2">
      <c r="A20" s="412"/>
      <c r="B20" s="413"/>
      <c r="C20" s="413"/>
      <c r="D20" s="413"/>
      <c r="E20" s="413"/>
      <c r="F20" s="413"/>
      <c r="G20" s="524"/>
      <c r="H20" s="525"/>
      <c r="I20" s="525"/>
      <c r="J20" s="525"/>
      <c r="K20" s="525"/>
      <c r="L20" s="525"/>
      <c r="M20" s="525"/>
      <c r="N20" s="525"/>
      <c r="O20" s="525"/>
      <c r="P20" s="337" t="str">
        <f t="shared" si="0"/>
        <v/>
      </c>
      <c r="Q20" s="337"/>
      <c r="R20" s="337"/>
      <c r="S20" s="337"/>
      <c r="T20" s="338"/>
      <c r="U20" s="349"/>
      <c r="V20" s="349"/>
      <c r="W20" s="349"/>
      <c r="X20" s="349"/>
      <c r="Y20" s="349"/>
      <c r="Z20" s="349"/>
      <c r="AA20" s="349"/>
      <c r="AB20" s="349"/>
      <c r="AC20" s="350"/>
      <c r="AD20" s="296">
        <v>5</v>
      </c>
      <c r="AE20" s="412"/>
      <c r="AF20" s="413"/>
      <c r="AG20" s="413"/>
      <c r="AH20" s="413"/>
      <c r="AI20" s="413"/>
      <c r="AJ20" s="413"/>
      <c r="AK20" s="524"/>
      <c r="AL20" s="525"/>
      <c r="AM20" s="525"/>
      <c r="AN20" s="525"/>
      <c r="AO20" s="525"/>
      <c r="AP20" s="525"/>
      <c r="AQ20" s="525"/>
      <c r="AR20" s="525"/>
      <c r="AS20" s="525"/>
      <c r="AT20" s="337" t="str">
        <f t="shared" si="1"/>
        <v/>
      </c>
      <c r="AU20" s="337"/>
      <c r="AV20" s="337"/>
      <c r="AW20" s="337"/>
      <c r="AX20" s="338"/>
      <c r="AY20" s="349"/>
      <c r="AZ20" s="349"/>
      <c r="BA20" s="349"/>
      <c r="BB20" s="349"/>
      <c r="BC20" s="349"/>
      <c r="BD20" s="349"/>
      <c r="BE20" s="349"/>
      <c r="BF20" s="349"/>
      <c r="BG20" s="350"/>
      <c r="BH20" s="293"/>
      <c r="BL20" s="293"/>
    </row>
    <row r="21" spans="1:64" ht="17" customHeight="1" x14ac:dyDescent="0.2">
      <c r="A21" s="412"/>
      <c r="B21" s="413"/>
      <c r="C21" s="413"/>
      <c r="D21" s="413"/>
      <c r="E21" s="413"/>
      <c r="F21" s="413"/>
      <c r="G21" s="524"/>
      <c r="H21" s="525"/>
      <c r="I21" s="525"/>
      <c r="J21" s="525"/>
      <c r="K21" s="525"/>
      <c r="L21" s="525"/>
      <c r="M21" s="525"/>
      <c r="N21" s="525"/>
      <c r="O21" s="525"/>
      <c r="P21" s="337" t="str">
        <f t="shared" si="0"/>
        <v/>
      </c>
      <c r="Q21" s="337"/>
      <c r="R21" s="337"/>
      <c r="S21" s="337"/>
      <c r="T21" s="338"/>
      <c r="U21" s="349"/>
      <c r="V21" s="349"/>
      <c r="W21" s="349"/>
      <c r="X21" s="349"/>
      <c r="Y21" s="349"/>
      <c r="Z21" s="349"/>
      <c r="AA21" s="349"/>
      <c r="AB21" s="349"/>
      <c r="AC21" s="350"/>
      <c r="AD21" s="296">
        <v>6</v>
      </c>
      <c r="AE21" s="412"/>
      <c r="AF21" s="413"/>
      <c r="AG21" s="413"/>
      <c r="AH21" s="413"/>
      <c r="AI21" s="413"/>
      <c r="AJ21" s="413"/>
      <c r="AK21" s="524"/>
      <c r="AL21" s="525"/>
      <c r="AM21" s="525"/>
      <c r="AN21" s="525"/>
      <c r="AO21" s="525"/>
      <c r="AP21" s="525"/>
      <c r="AQ21" s="525"/>
      <c r="AR21" s="525"/>
      <c r="AS21" s="525"/>
      <c r="AT21" s="337" t="str">
        <f t="shared" si="1"/>
        <v/>
      </c>
      <c r="AU21" s="337"/>
      <c r="AV21" s="337"/>
      <c r="AW21" s="337"/>
      <c r="AX21" s="338"/>
      <c r="AY21" s="349"/>
      <c r="AZ21" s="349"/>
      <c r="BA21" s="349"/>
      <c r="BB21" s="349"/>
      <c r="BC21" s="349"/>
      <c r="BD21" s="349"/>
      <c r="BE21" s="349"/>
      <c r="BF21" s="349"/>
      <c r="BG21" s="350"/>
      <c r="BH21" s="293"/>
      <c r="BL21" s="293"/>
    </row>
    <row r="22" spans="1:64" ht="17" customHeight="1" x14ac:dyDescent="0.2">
      <c r="A22" s="412"/>
      <c r="B22" s="413"/>
      <c r="C22" s="413"/>
      <c r="D22" s="413"/>
      <c r="E22" s="413"/>
      <c r="F22" s="413"/>
      <c r="G22" s="524"/>
      <c r="H22" s="525"/>
      <c r="I22" s="525"/>
      <c r="J22" s="525"/>
      <c r="K22" s="525"/>
      <c r="L22" s="525"/>
      <c r="M22" s="525"/>
      <c r="N22" s="525"/>
      <c r="O22" s="525"/>
      <c r="P22" s="337" t="str">
        <f t="shared" si="0"/>
        <v/>
      </c>
      <c r="Q22" s="337"/>
      <c r="R22" s="337"/>
      <c r="S22" s="337"/>
      <c r="T22" s="338"/>
      <c r="U22" s="349"/>
      <c r="V22" s="349"/>
      <c r="W22" s="349"/>
      <c r="X22" s="349"/>
      <c r="Y22" s="349"/>
      <c r="Z22" s="349"/>
      <c r="AA22" s="349"/>
      <c r="AB22" s="349"/>
      <c r="AC22" s="350"/>
      <c r="AD22" s="296">
        <v>7</v>
      </c>
      <c r="AE22" s="412"/>
      <c r="AF22" s="413"/>
      <c r="AG22" s="413"/>
      <c r="AH22" s="413"/>
      <c r="AI22" s="413"/>
      <c r="AJ22" s="413"/>
      <c r="AK22" s="524"/>
      <c r="AL22" s="525"/>
      <c r="AM22" s="525"/>
      <c r="AN22" s="525"/>
      <c r="AO22" s="525"/>
      <c r="AP22" s="525"/>
      <c r="AQ22" s="525"/>
      <c r="AR22" s="525"/>
      <c r="AS22" s="525"/>
      <c r="AT22" s="337" t="str">
        <f t="shared" si="1"/>
        <v/>
      </c>
      <c r="AU22" s="337"/>
      <c r="AV22" s="337"/>
      <c r="AW22" s="337"/>
      <c r="AX22" s="338"/>
      <c r="AY22" s="349"/>
      <c r="AZ22" s="349"/>
      <c r="BA22" s="349"/>
      <c r="BB22" s="349"/>
      <c r="BC22" s="349"/>
      <c r="BD22" s="349"/>
      <c r="BE22" s="349"/>
      <c r="BF22" s="349"/>
      <c r="BG22" s="350"/>
      <c r="BH22" s="293"/>
      <c r="BL22" s="293"/>
    </row>
    <row r="23" spans="1:64" ht="17" customHeight="1" x14ac:dyDescent="0.2">
      <c r="A23" s="412"/>
      <c r="B23" s="413"/>
      <c r="C23" s="413"/>
      <c r="D23" s="413"/>
      <c r="E23" s="413"/>
      <c r="F23" s="413"/>
      <c r="G23" s="524"/>
      <c r="H23" s="525"/>
      <c r="I23" s="525"/>
      <c r="J23" s="525"/>
      <c r="K23" s="525"/>
      <c r="L23" s="525"/>
      <c r="M23" s="525"/>
      <c r="N23" s="525"/>
      <c r="O23" s="525"/>
      <c r="P23" s="337" t="str">
        <f t="shared" si="0"/>
        <v/>
      </c>
      <c r="Q23" s="337"/>
      <c r="R23" s="337"/>
      <c r="S23" s="337"/>
      <c r="T23" s="338"/>
      <c r="U23" s="349"/>
      <c r="V23" s="349"/>
      <c r="W23" s="349"/>
      <c r="X23" s="349"/>
      <c r="Y23" s="349"/>
      <c r="Z23" s="349"/>
      <c r="AA23" s="349"/>
      <c r="AB23" s="349"/>
      <c r="AC23" s="350"/>
      <c r="AD23" s="296">
        <v>8</v>
      </c>
      <c r="AE23" s="412"/>
      <c r="AF23" s="413"/>
      <c r="AG23" s="413"/>
      <c r="AH23" s="413"/>
      <c r="AI23" s="413"/>
      <c r="AJ23" s="413"/>
      <c r="AK23" s="524"/>
      <c r="AL23" s="525"/>
      <c r="AM23" s="525"/>
      <c r="AN23" s="525"/>
      <c r="AO23" s="525"/>
      <c r="AP23" s="525"/>
      <c r="AQ23" s="525"/>
      <c r="AR23" s="525"/>
      <c r="AS23" s="525"/>
      <c r="AT23" s="337" t="str">
        <f t="shared" si="1"/>
        <v/>
      </c>
      <c r="AU23" s="337"/>
      <c r="AV23" s="337"/>
      <c r="AW23" s="337"/>
      <c r="AX23" s="338"/>
      <c r="AY23" s="349"/>
      <c r="AZ23" s="349"/>
      <c r="BA23" s="349"/>
      <c r="BB23" s="349"/>
      <c r="BC23" s="349"/>
      <c r="BD23" s="349"/>
      <c r="BE23" s="349"/>
      <c r="BF23" s="349"/>
      <c r="BG23" s="350"/>
      <c r="BH23" s="293"/>
      <c r="BL23" s="293"/>
    </row>
    <row r="24" spans="1:64" ht="17" customHeight="1" x14ac:dyDescent="0.2">
      <c r="A24" s="412"/>
      <c r="B24" s="413"/>
      <c r="C24" s="413"/>
      <c r="D24" s="413"/>
      <c r="E24" s="413"/>
      <c r="F24" s="413"/>
      <c r="G24" s="524"/>
      <c r="H24" s="525"/>
      <c r="I24" s="525"/>
      <c r="J24" s="525"/>
      <c r="K24" s="525"/>
      <c r="L24" s="525"/>
      <c r="M24" s="525"/>
      <c r="N24" s="525"/>
      <c r="O24" s="525"/>
      <c r="P24" s="337"/>
      <c r="Q24" s="337"/>
      <c r="R24" s="337"/>
      <c r="S24" s="337"/>
      <c r="T24" s="338"/>
      <c r="U24" s="349"/>
      <c r="V24" s="349"/>
      <c r="W24" s="349"/>
      <c r="X24" s="349"/>
      <c r="Y24" s="349"/>
      <c r="Z24" s="349"/>
      <c r="AA24" s="349"/>
      <c r="AB24" s="349"/>
      <c r="AC24" s="350"/>
      <c r="AD24" s="296">
        <v>9</v>
      </c>
      <c r="AE24" s="412"/>
      <c r="AF24" s="413"/>
      <c r="AG24" s="413"/>
      <c r="AH24" s="413"/>
      <c r="AI24" s="413"/>
      <c r="AJ24" s="413"/>
      <c r="AK24" s="524"/>
      <c r="AL24" s="525"/>
      <c r="AM24" s="525"/>
      <c r="AN24" s="525"/>
      <c r="AO24" s="525"/>
      <c r="AP24" s="525"/>
      <c r="AQ24" s="525"/>
      <c r="AR24" s="525"/>
      <c r="AS24" s="525"/>
      <c r="AT24" s="337"/>
      <c r="AU24" s="337"/>
      <c r="AV24" s="337"/>
      <c r="AW24" s="337"/>
      <c r="AX24" s="338"/>
      <c r="AY24" s="349"/>
      <c r="AZ24" s="349"/>
      <c r="BA24" s="349"/>
      <c r="BB24" s="349"/>
      <c r="BC24" s="349"/>
      <c r="BD24" s="349"/>
      <c r="BE24" s="349"/>
      <c r="BF24" s="349"/>
      <c r="BG24" s="350"/>
    </row>
    <row r="25" spans="1:64" ht="17" customHeight="1" x14ac:dyDescent="0.2">
      <c r="A25" s="412"/>
      <c r="B25" s="413"/>
      <c r="C25" s="413"/>
      <c r="D25" s="413"/>
      <c r="E25" s="413"/>
      <c r="F25" s="413"/>
      <c r="G25" s="524"/>
      <c r="H25" s="525"/>
      <c r="I25" s="525"/>
      <c r="J25" s="525"/>
      <c r="K25" s="525"/>
      <c r="L25" s="525"/>
      <c r="M25" s="525"/>
      <c r="N25" s="525"/>
      <c r="O25" s="525"/>
      <c r="P25" s="337" t="str">
        <f t="shared" ref="P25:P37" si="2">IFERROR(VLOOKUP(D25,player,$B$13+1,FALSE),"")&amp;""</f>
        <v/>
      </c>
      <c r="Q25" s="337"/>
      <c r="R25" s="337"/>
      <c r="S25" s="337"/>
      <c r="T25" s="338"/>
      <c r="U25" s="349"/>
      <c r="V25" s="349"/>
      <c r="W25" s="349"/>
      <c r="X25" s="349"/>
      <c r="Y25" s="349"/>
      <c r="Z25" s="349"/>
      <c r="AA25" s="349"/>
      <c r="AB25" s="349"/>
      <c r="AC25" s="350"/>
      <c r="AD25" s="296">
        <v>10</v>
      </c>
      <c r="AE25" s="412"/>
      <c r="AF25" s="413"/>
      <c r="AG25" s="413"/>
      <c r="AH25" s="413"/>
      <c r="AI25" s="413"/>
      <c r="AJ25" s="413"/>
      <c r="AK25" s="524"/>
      <c r="AL25" s="525"/>
      <c r="AM25" s="525"/>
      <c r="AN25" s="525"/>
      <c r="AO25" s="525"/>
      <c r="AP25" s="525"/>
      <c r="AQ25" s="525"/>
      <c r="AR25" s="525"/>
      <c r="AS25" s="525"/>
      <c r="AT25" s="337" t="str">
        <f t="shared" ref="AT25:AT37" si="3">IFERROR(VLOOKUP(AH25,player,$B$13+1,FALSE),"")&amp;""</f>
        <v/>
      </c>
      <c r="AU25" s="337"/>
      <c r="AV25" s="337"/>
      <c r="AW25" s="337"/>
      <c r="AX25" s="338"/>
      <c r="AY25" s="349"/>
      <c r="AZ25" s="349"/>
      <c r="BA25" s="349"/>
      <c r="BB25" s="349"/>
      <c r="BC25" s="349"/>
      <c r="BD25" s="349"/>
      <c r="BE25" s="349"/>
      <c r="BF25" s="349"/>
      <c r="BG25" s="350"/>
    </row>
    <row r="26" spans="1:64" ht="17" customHeight="1" x14ac:dyDescent="0.2">
      <c r="A26" s="412"/>
      <c r="B26" s="413"/>
      <c r="C26" s="413"/>
      <c r="D26" s="413"/>
      <c r="E26" s="413"/>
      <c r="F26" s="413"/>
      <c r="G26" s="524"/>
      <c r="H26" s="525"/>
      <c r="I26" s="525"/>
      <c r="J26" s="525"/>
      <c r="K26" s="525"/>
      <c r="L26" s="525"/>
      <c r="M26" s="525"/>
      <c r="N26" s="525"/>
      <c r="O26" s="525"/>
      <c r="P26" s="337" t="str">
        <f t="shared" si="2"/>
        <v/>
      </c>
      <c r="Q26" s="337"/>
      <c r="R26" s="337"/>
      <c r="S26" s="337"/>
      <c r="T26" s="338"/>
      <c r="U26" s="349"/>
      <c r="V26" s="349"/>
      <c r="W26" s="349"/>
      <c r="X26" s="349"/>
      <c r="Y26" s="349"/>
      <c r="Z26" s="349"/>
      <c r="AA26" s="349"/>
      <c r="AB26" s="349"/>
      <c r="AC26" s="350"/>
      <c r="AD26" s="296">
        <v>11</v>
      </c>
      <c r="AE26" s="412"/>
      <c r="AF26" s="413"/>
      <c r="AG26" s="413"/>
      <c r="AH26" s="413"/>
      <c r="AI26" s="413"/>
      <c r="AJ26" s="413"/>
      <c r="AK26" s="524"/>
      <c r="AL26" s="525"/>
      <c r="AM26" s="525"/>
      <c r="AN26" s="525"/>
      <c r="AO26" s="525"/>
      <c r="AP26" s="525"/>
      <c r="AQ26" s="525"/>
      <c r="AR26" s="525"/>
      <c r="AS26" s="525"/>
      <c r="AT26" s="337" t="str">
        <f t="shared" si="3"/>
        <v/>
      </c>
      <c r="AU26" s="337"/>
      <c r="AV26" s="337"/>
      <c r="AW26" s="337"/>
      <c r="AX26" s="338"/>
      <c r="AY26" s="349"/>
      <c r="AZ26" s="349"/>
      <c r="BA26" s="349"/>
      <c r="BB26" s="349"/>
      <c r="BC26" s="349"/>
      <c r="BD26" s="349"/>
      <c r="BE26" s="349"/>
      <c r="BF26" s="349"/>
      <c r="BG26" s="350"/>
    </row>
    <row r="27" spans="1:64" ht="17" customHeight="1" x14ac:dyDescent="0.2">
      <c r="A27" s="450"/>
      <c r="B27" s="451"/>
      <c r="C27" s="451"/>
      <c r="D27" s="413"/>
      <c r="E27" s="413"/>
      <c r="F27" s="413"/>
      <c r="G27" s="524"/>
      <c r="H27" s="525"/>
      <c r="I27" s="525"/>
      <c r="J27" s="525"/>
      <c r="K27" s="525"/>
      <c r="L27" s="525"/>
      <c r="M27" s="525"/>
      <c r="N27" s="525"/>
      <c r="O27" s="525"/>
      <c r="P27" s="337" t="str">
        <f t="shared" si="2"/>
        <v/>
      </c>
      <c r="Q27" s="337"/>
      <c r="R27" s="337"/>
      <c r="S27" s="337"/>
      <c r="T27" s="338"/>
      <c r="U27" s="349"/>
      <c r="V27" s="349"/>
      <c r="W27" s="349"/>
      <c r="X27" s="349"/>
      <c r="Y27" s="349"/>
      <c r="Z27" s="349"/>
      <c r="AA27" s="349"/>
      <c r="AB27" s="349"/>
      <c r="AC27" s="350"/>
      <c r="AD27" s="296">
        <v>12</v>
      </c>
      <c r="AE27" s="450"/>
      <c r="AF27" s="451"/>
      <c r="AG27" s="451"/>
      <c r="AH27" s="413"/>
      <c r="AI27" s="413"/>
      <c r="AJ27" s="413"/>
      <c r="AK27" s="524"/>
      <c r="AL27" s="525"/>
      <c r="AM27" s="525"/>
      <c r="AN27" s="525"/>
      <c r="AO27" s="525"/>
      <c r="AP27" s="525"/>
      <c r="AQ27" s="525"/>
      <c r="AR27" s="525"/>
      <c r="AS27" s="525"/>
      <c r="AT27" s="337" t="str">
        <f t="shared" si="3"/>
        <v/>
      </c>
      <c r="AU27" s="337"/>
      <c r="AV27" s="337"/>
      <c r="AW27" s="337"/>
      <c r="AX27" s="338"/>
      <c r="AY27" s="349"/>
      <c r="AZ27" s="349"/>
      <c r="BA27" s="349"/>
      <c r="BB27" s="349"/>
      <c r="BC27" s="349"/>
      <c r="BD27" s="349"/>
      <c r="BE27" s="349"/>
      <c r="BF27" s="349"/>
      <c r="BG27" s="350"/>
    </row>
    <row r="28" spans="1:64" ht="17" customHeight="1" x14ac:dyDescent="0.2">
      <c r="A28" s="412"/>
      <c r="B28" s="413"/>
      <c r="C28" s="413"/>
      <c r="D28" s="413"/>
      <c r="E28" s="413"/>
      <c r="F28" s="413"/>
      <c r="G28" s="524"/>
      <c r="H28" s="525"/>
      <c r="I28" s="525"/>
      <c r="J28" s="525"/>
      <c r="K28" s="525"/>
      <c r="L28" s="525"/>
      <c r="M28" s="525"/>
      <c r="N28" s="525"/>
      <c r="O28" s="525"/>
      <c r="P28" s="337" t="str">
        <f t="shared" si="2"/>
        <v/>
      </c>
      <c r="Q28" s="337"/>
      <c r="R28" s="337"/>
      <c r="S28" s="337"/>
      <c r="T28" s="338"/>
      <c r="U28" s="349"/>
      <c r="V28" s="349"/>
      <c r="W28" s="349"/>
      <c r="X28" s="349"/>
      <c r="Y28" s="349"/>
      <c r="Z28" s="349"/>
      <c r="AA28" s="349"/>
      <c r="AB28" s="349"/>
      <c r="AC28" s="350"/>
      <c r="AD28" s="296">
        <v>13</v>
      </c>
      <c r="AE28" s="412"/>
      <c r="AF28" s="413"/>
      <c r="AG28" s="413"/>
      <c r="AH28" s="413"/>
      <c r="AI28" s="413"/>
      <c r="AJ28" s="413"/>
      <c r="AK28" s="524"/>
      <c r="AL28" s="525"/>
      <c r="AM28" s="525"/>
      <c r="AN28" s="525"/>
      <c r="AO28" s="525"/>
      <c r="AP28" s="525"/>
      <c r="AQ28" s="525"/>
      <c r="AR28" s="525"/>
      <c r="AS28" s="525"/>
      <c r="AT28" s="337" t="str">
        <f t="shared" si="3"/>
        <v/>
      </c>
      <c r="AU28" s="337"/>
      <c r="AV28" s="337"/>
      <c r="AW28" s="337"/>
      <c r="AX28" s="338"/>
      <c r="AY28" s="349"/>
      <c r="AZ28" s="349"/>
      <c r="BA28" s="349"/>
      <c r="BB28" s="349"/>
      <c r="BC28" s="349"/>
      <c r="BD28" s="349"/>
      <c r="BE28" s="349"/>
      <c r="BF28" s="349"/>
      <c r="BG28" s="350"/>
    </row>
    <row r="29" spans="1:64" ht="17" customHeight="1" x14ac:dyDescent="0.2">
      <c r="A29" s="526"/>
      <c r="B29" s="417"/>
      <c r="C29" s="418"/>
      <c r="D29" s="416"/>
      <c r="E29" s="417"/>
      <c r="F29" s="418"/>
      <c r="G29" s="524"/>
      <c r="H29" s="525"/>
      <c r="I29" s="525"/>
      <c r="J29" s="525"/>
      <c r="K29" s="525"/>
      <c r="L29" s="525"/>
      <c r="M29" s="525"/>
      <c r="N29" s="525"/>
      <c r="O29" s="525"/>
      <c r="P29" s="337" t="str">
        <f t="shared" ref="P29:P32" si="4">IFERROR(VLOOKUP(D29,player,$B$13+1,FALSE),"")&amp;""</f>
        <v/>
      </c>
      <c r="Q29" s="337"/>
      <c r="R29" s="337"/>
      <c r="S29" s="337"/>
      <c r="T29" s="338"/>
      <c r="U29" s="521"/>
      <c r="V29" s="522"/>
      <c r="W29" s="537"/>
      <c r="X29" s="521"/>
      <c r="Y29" s="522"/>
      <c r="Z29" s="537"/>
      <c r="AA29" s="521"/>
      <c r="AB29" s="522"/>
      <c r="AC29" s="523"/>
      <c r="AD29" s="296">
        <v>14</v>
      </c>
      <c r="AE29" s="526"/>
      <c r="AF29" s="417"/>
      <c r="AG29" s="418"/>
      <c r="AH29" s="416"/>
      <c r="AI29" s="417"/>
      <c r="AJ29" s="418"/>
      <c r="AK29" s="524"/>
      <c r="AL29" s="525"/>
      <c r="AM29" s="525"/>
      <c r="AN29" s="525"/>
      <c r="AO29" s="525"/>
      <c r="AP29" s="525"/>
      <c r="AQ29" s="525"/>
      <c r="AR29" s="525"/>
      <c r="AS29" s="525"/>
      <c r="AT29" s="337" t="str">
        <f t="shared" ref="AT29:AT32" si="5">IFERROR(VLOOKUP(AH29,player,$B$13+1,FALSE),"")&amp;""</f>
        <v/>
      </c>
      <c r="AU29" s="337"/>
      <c r="AV29" s="337"/>
      <c r="AW29" s="337"/>
      <c r="AX29" s="338"/>
      <c r="AY29" s="521"/>
      <c r="AZ29" s="522"/>
      <c r="BA29" s="537"/>
      <c r="BB29" s="521"/>
      <c r="BC29" s="522"/>
      <c r="BD29" s="537"/>
      <c r="BE29" s="521"/>
      <c r="BF29" s="522"/>
      <c r="BG29" s="523"/>
    </row>
    <row r="30" spans="1:64" ht="17" customHeight="1" x14ac:dyDescent="0.2">
      <c r="A30" s="526"/>
      <c r="B30" s="417"/>
      <c r="C30" s="418"/>
      <c r="D30" s="416"/>
      <c r="E30" s="417"/>
      <c r="F30" s="418"/>
      <c r="G30" s="524"/>
      <c r="H30" s="525"/>
      <c r="I30" s="525"/>
      <c r="J30" s="525"/>
      <c r="K30" s="525"/>
      <c r="L30" s="525"/>
      <c r="M30" s="525"/>
      <c r="N30" s="525"/>
      <c r="O30" s="525"/>
      <c r="P30" s="337" t="str">
        <f t="shared" si="4"/>
        <v/>
      </c>
      <c r="Q30" s="337"/>
      <c r="R30" s="337"/>
      <c r="S30" s="337"/>
      <c r="T30" s="338"/>
      <c r="U30" s="521"/>
      <c r="V30" s="522"/>
      <c r="W30" s="537"/>
      <c r="X30" s="521"/>
      <c r="Y30" s="522"/>
      <c r="Z30" s="537"/>
      <c r="AA30" s="521"/>
      <c r="AB30" s="522"/>
      <c r="AC30" s="523"/>
      <c r="AD30" s="296">
        <v>15</v>
      </c>
      <c r="AE30" s="526"/>
      <c r="AF30" s="417"/>
      <c r="AG30" s="418"/>
      <c r="AH30" s="416"/>
      <c r="AI30" s="417"/>
      <c r="AJ30" s="418"/>
      <c r="AK30" s="524"/>
      <c r="AL30" s="525"/>
      <c r="AM30" s="525"/>
      <c r="AN30" s="525"/>
      <c r="AO30" s="525"/>
      <c r="AP30" s="525"/>
      <c r="AQ30" s="525"/>
      <c r="AR30" s="525"/>
      <c r="AS30" s="525"/>
      <c r="AT30" s="337" t="str">
        <f t="shared" si="5"/>
        <v/>
      </c>
      <c r="AU30" s="337"/>
      <c r="AV30" s="337"/>
      <c r="AW30" s="337"/>
      <c r="AX30" s="338"/>
      <c r="AY30" s="521"/>
      <c r="AZ30" s="522"/>
      <c r="BA30" s="537"/>
      <c r="BB30" s="521"/>
      <c r="BC30" s="522"/>
      <c r="BD30" s="537"/>
      <c r="BE30" s="521"/>
      <c r="BF30" s="522"/>
      <c r="BG30" s="523"/>
      <c r="BH30" s="297"/>
    </row>
    <row r="31" spans="1:64" ht="17" customHeight="1" x14ac:dyDescent="0.2">
      <c r="A31" s="529"/>
      <c r="B31" s="530"/>
      <c r="C31" s="531"/>
      <c r="D31" s="416"/>
      <c r="E31" s="417"/>
      <c r="F31" s="418"/>
      <c r="G31" s="524"/>
      <c r="H31" s="525"/>
      <c r="I31" s="525"/>
      <c r="J31" s="525"/>
      <c r="K31" s="525"/>
      <c r="L31" s="525"/>
      <c r="M31" s="525"/>
      <c r="N31" s="525"/>
      <c r="O31" s="525"/>
      <c r="P31" s="337" t="str">
        <f t="shared" si="4"/>
        <v/>
      </c>
      <c r="Q31" s="337"/>
      <c r="R31" s="337"/>
      <c r="S31" s="337"/>
      <c r="T31" s="338"/>
      <c r="U31" s="521"/>
      <c r="V31" s="522"/>
      <c r="W31" s="537"/>
      <c r="X31" s="521"/>
      <c r="Y31" s="522"/>
      <c r="Z31" s="537"/>
      <c r="AA31" s="521"/>
      <c r="AB31" s="522"/>
      <c r="AC31" s="523"/>
      <c r="AD31" s="296">
        <v>16</v>
      </c>
      <c r="AE31" s="529"/>
      <c r="AF31" s="530"/>
      <c r="AG31" s="531"/>
      <c r="AH31" s="416"/>
      <c r="AI31" s="417"/>
      <c r="AJ31" s="418"/>
      <c r="AK31" s="524"/>
      <c r="AL31" s="525"/>
      <c r="AM31" s="525"/>
      <c r="AN31" s="525"/>
      <c r="AO31" s="525"/>
      <c r="AP31" s="525"/>
      <c r="AQ31" s="525"/>
      <c r="AR31" s="525"/>
      <c r="AS31" s="525"/>
      <c r="AT31" s="337" t="str">
        <f t="shared" si="5"/>
        <v/>
      </c>
      <c r="AU31" s="337"/>
      <c r="AV31" s="337"/>
      <c r="AW31" s="337"/>
      <c r="AX31" s="338"/>
      <c r="AY31" s="521"/>
      <c r="AZ31" s="522"/>
      <c r="BA31" s="537"/>
      <c r="BB31" s="521"/>
      <c r="BC31" s="522"/>
      <c r="BD31" s="537"/>
      <c r="BE31" s="521"/>
      <c r="BF31" s="522"/>
      <c r="BG31" s="523"/>
      <c r="BH31" s="297"/>
    </row>
    <row r="32" spans="1:64" ht="17" customHeight="1" x14ac:dyDescent="0.2">
      <c r="A32" s="532"/>
      <c r="B32" s="533"/>
      <c r="C32" s="534"/>
      <c r="D32" s="416"/>
      <c r="E32" s="417"/>
      <c r="F32" s="418"/>
      <c r="G32" s="524"/>
      <c r="H32" s="525"/>
      <c r="I32" s="525"/>
      <c r="J32" s="525"/>
      <c r="K32" s="525"/>
      <c r="L32" s="525"/>
      <c r="M32" s="525"/>
      <c r="N32" s="525"/>
      <c r="O32" s="525"/>
      <c r="P32" s="337" t="str">
        <f t="shared" si="4"/>
        <v/>
      </c>
      <c r="Q32" s="337"/>
      <c r="R32" s="337"/>
      <c r="S32" s="337"/>
      <c r="T32" s="338"/>
      <c r="U32" s="521"/>
      <c r="V32" s="522"/>
      <c r="W32" s="537"/>
      <c r="X32" s="521"/>
      <c r="Y32" s="522"/>
      <c r="Z32" s="537"/>
      <c r="AA32" s="521"/>
      <c r="AB32" s="522"/>
      <c r="AC32" s="523"/>
      <c r="AD32" s="296">
        <v>17</v>
      </c>
      <c r="AE32" s="532"/>
      <c r="AF32" s="533"/>
      <c r="AG32" s="534"/>
      <c r="AH32" s="416"/>
      <c r="AI32" s="417"/>
      <c r="AJ32" s="418"/>
      <c r="AK32" s="524"/>
      <c r="AL32" s="525"/>
      <c r="AM32" s="525"/>
      <c r="AN32" s="525"/>
      <c r="AO32" s="525"/>
      <c r="AP32" s="525"/>
      <c r="AQ32" s="525"/>
      <c r="AR32" s="525"/>
      <c r="AS32" s="525"/>
      <c r="AT32" s="337" t="str">
        <f t="shared" si="5"/>
        <v/>
      </c>
      <c r="AU32" s="337"/>
      <c r="AV32" s="337"/>
      <c r="AW32" s="337"/>
      <c r="AX32" s="338"/>
      <c r="AY32" s="521"/>
      <c r="AZ32" s="522"/>
      <c r="BA32" s="537"/>
      <c r="BB32" s="521"/>
      <c r="BC32" s="522"/>
      <c r="BD32" s="537"/>
      <c r="BE32" s="521"/>
      <c r="BF32" s="522"/>
      <c r="BG32" s="523"/>
      <c r="BH32" s="297"/>
    </row>
    <row r="33" spans="1:64" ht="17" customHeight="1" x14ac:dyDescent="0.2">
      <c r="A33" s="526"/>
      <c r="B33" s="417"/>
      <c r="C33" s="418"/>
      <c r="D33" s="416"/>
      <c r="E33" s="417"/>
      <c r="F33" s="418"/>
      <c r="G33" s="524"/>
      <c r="H33" s="525"/>
      <c r="I33" s="525"/>
      <c r="J33" s="525"/>
      <c r="K33" s="525"/>
      <c r="L33" s="525"/>
      <c r="M33" s="525"/>
      <c r="N33" s="525"/>
      <c r="O33" s="525"/>
      <c r="P33" s="337" t="str">
        <f t="shared" si="2"/>
        <v/>
      </c>
      <c r="Q33" s="337"/>
      <c r="R33" s="337"/>
      <c r="S33" s="337"/>
      <c r="T33" s="338"/>
      <c r="U33" s="521"/>
      <c r="V33" s="522"/>
      <c r="W33" s="537"/>
      <c r="X33" s="521"/>
      <c r="Y33" s="522"/>
      <c r="Z33" s="537"/>
      <c r="AA33" s="521"/>
      <c r="AB33" s="522"/>
      <c r="AC33" s="523"/>
      <c r="AD33" s="296">
        <v>18</v>
      </c>
      <c r="AE33" s="526"/>
      <c r="AF33" s="417"/>
      <c r="AG33" s="418"/>
      <c r="AH33" s="416"/>
      <c r="AI33" s="417"/>
      <c r="AJ33" s="418"/>
      <c r="AK33" s="524"/>
      <c r="AL33" s="525"/>
      <c r="AM33" s="525"/>
      <c r="AN33" s="525"/>
      <c r="AO33" s="525"/>
      <c r="AP33" s="525"/>
      <c r="AQ33" s="525"/>
      <c r="AR33" s="525"/>
      <c r="AS33" s="525"/>
      <c r="AT33" s="337" t="str">
        <f t="shared" si="3"/>
        <v/>
      </c>
      <c r="AU33" s="337"/>
      <c r="AV33" s="337"/>
      <c r="AW33" s="337"/>
      <c r="AX33" s="338"/>
      <c r="AY33" s="521"/>
      <c r="AZ33" s="522"/>
      <c r="BA33" s="537"/>
      <c r="BB33" s="521"/>
      <c r="BC33" s="522"/>
      <c r="BD33" s="537"/>
      <c r="BE33" s="521"/>
      <c r="BF33" s="522"/>
      <c r="BG33" s="523"/>
    </row>
    <row r="34" spans="1:64" ht="17" hidden="1" customHeight="1" outlineLevel="1" x14ac:dyDescent="0.2">
      <c r="A34" s="526"/>
      <c r="B34" s="417"/>
      <c r="C34" s="418"/>
      <c r="D34" s="416"/>
      <c r="E34" s="417"/>
      <c r="F34" s="418"/>
      <c r="G34" s="524"/>
      <c r="H34" s="525"/>
      <c r="I34" s="525"/>
      <c r="J34" s="525"/>
      <c r="K34" s="525"/>
      <c r="L34" s="525"/>
      <c r="M34" s="525"/>
      <c r="N34" s="525"/>
      <c r="O34" s="525"/>
      <c r="P34" s="337" t="str">
        <f t="shared" si="2"/>
        <v/>
      </c>
      <c r="Q34" s="337"/>
      <c r="R34" s="337"/>
      <c r="S34" s="337"/>
      <c r="T34" s="338"/>
      <c r="U34" s="521"/>
      <c r="V34" s="522"/>
      <c r="W34" s="537"/>
      <c r="X34" s="521"/>
      <c r="Y34" s="522"/>
      <c r="Z34" s="537"/>
      <c r="AA34" s="521"/>
      <c r="AB34" s="522"/>
      <c r="AC34" s="523"/>
      <c r="AD34" s="296">
        <v>19</v>
      </c>
      <c r="AE34" s="526"/>
      <c r="AF34" s="417"/>
      <c r="AG34" s="418"/>
      <c r="AH34" s="416"/>
      <c r="AI34" s="417"/>
      <c r="AJ34" s="418"/>
      <c r="AK34" s="524"/>
      <c r="AL34" s="525"/>
      <c r="AM34" s="525"/>
      <c r="AN34" s="525"/>
      <c r="AO34" s="525"/>
      <c r="AP34" s="525"/>
      <c r="AQ34" s="525"/>
      <c r="AR34" s="525"/>
      <c r="AS34" s="525"/>
      <c r="AT34" s="337" t="str">
        <f t="shared" si="3"/>
        <v/>
      </c>
      <c r="AU34" s="337"/>
      <c r="AV34" s="337"/>
      <c r="AW34" s="337"/>
      <c r="AX34" s="338"/>
      <c r="AY34" s="521"/>
      <c r="AZ34" s="522"/>
      <c r="BA34" s="537"/>
      <c r="BB34" s="521"/>
      <c r="BC34" s="522"/>
      <c r="BD34" s="537"/>
      <c r="BE34" s="521"/>
      <c r="BF34" s="522"/>
      <c r="BG34" s="523"/>
      <c r="BH34" s="297"/>
    </row>
    <row r="35" spans="1:64" ht="17" hidden="1" customHeight="1" outlineLevel="1" x14ac:dyDescent="0.2">
      <c r="A35" s="529"/>
      <c r="B35" s="530"/>
      <c r="C35" s="531"/>
      <c r="D35" s="416"/>
      <c r="E35" s="417"/>
      <c r="F35" s="418"/>
      <c r="G35" s="524"/>
      <c r="H35" s="525"/>
      <c r="I35" s="525"/>
      <c r="J35" s="525"/>
      <c r="K35" s="525"/>
      <c r="L35" s="525"/>
      <c r="M35" s="525"/>
      <c r="N35" s="525"/>
      <c r="O35" s="525"/>
      <c r="P35" s="337" t="str">
        <f t="shared" si="2"/>
        <v/>
      </c>
      <c r="Q35" s="337"/>
      <c r="R35" s="337"/>
      <c r="S35" s="337"/>
      <c r="T35" s="338"/>
      <c r="U35" s="521"/>
      <c r="V35" s="522"/>
      <c r="W35" s="537"/>
      <c r="X35" s="521"/>
      <c r="Y35" s="522"/>
      <c r="Z35" s="537"/>
      <c r="AA35" s="521"/>
      <c r="AB35" s="522"/>
      <c r="AC35" s="523"/>
      <c r="AD35" s="296">
        <v>20</v>
      </c>
      <c r="AE35" s="529"/>
      <c r="AF35" s="530"/>
      <c r="AG35" s="531"/>
      <c r="AH35" s="416"/>
      <c r="AI35" s="417"/>
      <c r="AJ35" s="418"/>
      <c r="AK35" s="524"/>
      <c r="AL35" s="525"/>
      <c r="AM35" s="525"/>
      <c r="AN35" s="525"/>
      <c r="AO35" s="525"/>
      <c r="AP35" s="525"/>
      <c r="AQ35" s="525"/>
      <c r="AR35" s="525"/>
      <c r="AS35" s="525"/>
      <c r="AT35" s="337" t="str">
        <f t="shared" si="3"/>
        <v/>
      </c>
      <c r="AU35" s="337"/>
      <c r="AV35" s="337"/>
      <c r="AW35" s="337"/>
      <c r="AX35" s="338"/>
      <c r="AY35" s="521"/>
      <c r="AZ35" s="522"/>
      <c r="BA35" s="537"/>
      <c r="BB35" s="521"/>
      <c r="BC35" s="522"/>
      <c r="BD35" s="537"/>
      <c r="BE35" s="521"/>
      <c r="BF35" s="522"/>
      <c r="BG35" s="523"/>
      <c r="BH35" s="297"/>
    </row>
    <row r="36" spans="1:64" ht="17" hidden="1" customHeight="1" outlineLevel="1" x14ac:dyDescent="0.2">
      <c r="A36" s="532"/>
      <c r="B36" s="533"/>
      <c r="C36" s="534"/>
      <c r="D36" s="416"/>
      <c r="E36" s="417"/>
      <c r="F36" s="418"/>
      <c r="G36" s="524"/>
      <c r="H36" s="525"/>
      <c r="I36" s="525"/>
      <c r="J36" s="525"/>
      <c r="K36" s="525"/>
      <c r="L36" s="525"/>
      <c r="M36" s="525"/>
      <c r="N36" s="525"/>
      <c r="O36" s="525"/>
      <c r="P36" s="337" t="str">
        <f t="shared" si="2"/>
        <v/>
      </c>
      <c r="Q36" s="337"/>
      <c r="R36" s="337"/>
      <c r="S36" s="337"/>
      <c r="T36" s="338"/>
      <c r="U36" s="521"/>
      <c r="V36" s="522"/>
      <c r="W36" s="537"/>
      <c r="X36" s="521"/>
      <c r="Y36" s="522"/>
      <c r="Z36" s="537"/>
      <c r="AA36" s="521"/>
      <c r="AB36" s="522"/>
      <c r="AC36" s="523"/>
      <c r="AD36" s="296">
        <v>21</v>
      </c>
      <c r="AE36" s="532"/>
      <c r="AF36" s="533"/>
      <c r="AG36" s="534"/>
      <c r="AH36" s="416"/>
      <c r="AI36" s="417"/>
      <c r="AJ36" s="418"/>
      <c r="AK36" s="524"/>
      <c r="AL36" s="525"/>
      <c r="AM36" s="525"/>
      <c r="AN36" s="525"/>
      <c r="AO36" s="525"/>
      <c r="AP36" s="525"/>
      <c r="AQ36" s="525"/>
      <c r="AR36" s="525"/>
      <c r="AS36" s="525"/>
      <c r="AT36" s="337" t="str">
        <f t="shared" si="3"/>
        <v/>
      </c>
      <c r="AU36" s="337"/>
      <c r="AV36" s="337"/>
      <c r="AW36" s="337"/>
      <c r="AX36" s="338"/>
      <c r="AY36" s="521"/>
      <c r="AZ36" s="522"/>
      <c r="BA36" s="537"/>
      <c r="BB36" s="521"/>
      <c r="BC36" s="522"/>
      <c r="BD36" s="537"/>
      <c r="BE36" s="521"/>
      <c r="BF36" s="522"/>
      <c r="BG36" s="523"/>
      <c r="BH36" s="297"/>
    </row>
    <row r="37" spans="1:64" ht="17" hidden="1" customHeight="1" outlineLevel="1" x14ac:dyDescent="0.2">
      <c r="A37" s="411"/>
      <c r="B37" s="409"/>
      <c r="C37" s="409"/>
      <c r="D37" s="409"/>
      <c r="E37" s="409"/>
      <c r="F37" s="409"/>
      <c r="G37" s="524"/>
      <c r="H37" s="525"/>
      <c r="I37" s="525"/>
      <c r="J37" s="525"/>
      <c r="K37" s="525"/>
      <c r="L37" s="525"/>
      <c r="M37" s="525"/>
      <c r="N37" s="525"/>
      <c r="O37" s="525"/>
      <c r="P37" s="337" t="str">
        <f t="shared" si="2"/>
        <v/>
      </c>
      <c r="Q37" s="337"/>
      <c r="R37" s="337"/>
      <c r="S37" s="337"/>
      <c r="T37" s="338"/>
      <c r="U37" s="410"/>
      <c r="V37" s="410"/>
      <c r="W37" s="410"/>
      <c r="X37" s="410"/>
      <c r="Y37" s="410"/>
      <c r="Z37" s="410"/>
      <c r="AA37" s="349"/>
      <c r="AB37" s="349"/>
      <c r="AC37" s="350"/>
      <c r="AD37" s="296">
        <v>22</v>
      </c>
      <c r="AE37" s="411"/>
      <c r="AF37" s="409"/>
      <c r="AG37" s="409"/>
      <c r="AH37" s="409"/>
      <c r="AI37" s="409"/>
      <c r="AJ37" s="409"/>
      <c r="AK37" s="524"/>
      <c r="AL37" s="525"/>
      <c r="AM37" s="525"/>
      <c r="AN37" s="525"/>
      <c r="AO37" s="525"/>
      <c r="AP37" s="525"/>
      <c r="AQ37" s="525"/>
      <c r="AR37" s="525"/>
      <c r="AS37" s="525"/>
      <c r="AT37" s="337" t="str">
        <f t="shared" si="3"/>
        <v/>
      </c>
      <c r="AU37" s="337"/>
      <c r="AV37" s="337"/>
      <c r="AW37" s="337"/>
      <c r="AX37" s="338"/>
      <c r="AY37" s="410"/>
      <c r="AZ37" s="410"/>
      <c r="BA37" s="410"/>
      <c r="BB37" s="410"/>
      <c r="BC37" s="410"/>
      <c r="BD37" s="410"/>
      <c r="BE37" s="349"/>
      <c r="BF37" s="349"/>
      <c r="BG37" s="350"/>
      <c r="BH37" s="297"/>
    </row>
    <row r="38" spans="1:64" ht="17" customHeight="1" collapsed="1" x14ac:dyDescent="0.2">
      <c r="A38" s="406" t="s">
        <v>99</v>
      </c>
      <c r="B38" s="407"/>
      <c r="C38" s="407"/>
      <c r="D38" s="407"/>
      <c r="E38" s="407"/>
      <c r="F38" s="407"/>
      <c r="G38" s="518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20"/>
      <c r="U38" s="513"/>
      <c r="V38" s="514"/>
      <c r="W38" s="514"/>
      <c r="X38" s="514"/>
      <c r="Y38" s="514"/>
      <c r="Z38" s="514"/>
      <c r="AA38" s="514"/>
      <c r="AB38" s="514"/>
      <c r="AC38" s="515"/>
      <c r="AE38" s="406" t="s">
        <v>99</v>
      </c>
      <c r="AF38" s="407"/>
      <c r="AG38" s="407"/>
      <c r="AH38" s="407"/>
      <c r="AI38" s="407"/>
      <c r="AJ38" s="407"/>
      <c r="AK38" s="518"/>
      <c r="AL38" s="519"/>
      <c r="AM38" s="519"/>
      <c r="AN38" s="519"/>
      <c r="AO38" s="519"/>
      <c r="AP38" s="519"/>
      <c r="AQ38" s="519"/>
      <c r="AR38" s="519"/>
      <c r="AS38" s="519"/>
      <c r="AT38" s="519"/>
      <c r="AU38" s="519"/>
      <c r="AV38" s="519"/>
      <c r="AW38" s="519"/>
      <c r="AX38" s="520"/>
      <c r="AY38" s="513"/>
      <c r="AZ38" s="514"/>
      <c r="BA38" s="514"/>
      <c r="BB38" s="514"/>
      <c r="BC38" s="514"/>
      <c r="BD38" s="514"/>
      <c r="BE38" s="514"/>
      <c r="BF38" s="514"/>
      <c r="BG38" s="515"/>
    </row>
    <row r="39" spans="1:64" ht="9" customHeight="1" x14ac:dyDescent="0.2">
      <c r="A39" s="408"/>
      <c r="B39" s="408"/>
      <c r="C39" s="408"/>
      <c r="AA39" s="119"/>
      <c r="AB39" s="119"/>
      <c r="AC39" s="119"/>
      <c r="AV39" s="52"/>
      <c r="AW39" s="52"/>
      <c r="AX39" s="52"/>
      <c r="AY39" s="52"/>
      <c r="AZ39" s="52"/>
      <c r="BA39" s="52"/>
    </row>
    <row r="40" spans="1:64" ht="17" customHeight="1" x14ac:dyDescent="0.2">
      <c r="A40" s="400" t="s">
        <v>50</v>
      </c>
      <c r="B40" s="401"/>
      <c r="C40" s="401"/>
      <c r="D40" s="401"/>
      <c r="E40" s="401"/>
      <c r="F40" s="401"/>
      <c r="G40" s="401"/>
      <c r="H40" s="401"/>
      <c r="I40" s="401"/>
      <c r="J40" s="401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120"/>
      <c r="AA40" s="98"/>
      <c r="AB40" s="98"/>
      <c r="AC40" s="107"/>
      <c r="AE40" s="400" t="s">
        <v>50</v>
      </c>
      <c r="AF40" s="401"/>
      <c r="AG40" s="401"/>
      <c r="AH40" s="401"/>
      <c r="AI40" s="401"/>
      <c r="AJ40" s="401"/>
      <c r="AK40" s="401"/>
      <c r="AL40" s="401"/>
      <c r="AM40" s="401"/>
      <c r="AN40" s="401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110"/>
      <c r="BD40" s="110"/>
      <c r="BE40" s="110"/>
      <c r="BF40" s="110"/>
      <c r="BG40" s="111"/>
      <c r="BH40" s="55"/>
      <c r="BL40" s="55"/>
    </row>
    <row r="41" spans="1:64" ht="17" customHeight="1" x14ac:dyDescent="0.2">
      <c r="A41" s="402"/>
      <c r="B41" s="403"/>
      <c r="C41" s="403"/>
      <c r="D41" s="403"/>
      <c r="E41" s="403"/>
      <c r="F41" s="403"/>
      <c r="G41" s="403"/>
      <c r="H41" s="403"/>
      <c r="I41" s="403"/>
      <c r="J41" s="40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121"/>
      <c r="AC41" s="64"/>
      <c r="AE41" s="527"/>
      <c r="AF41" s="528"/>
      <c r="AG41" s="528"/>
      <c r="AH41" s="528"/>
      <c r="AI41" s="528"/>
      <c r="AJ41" s="528"/>
      <c r="AK41" s="528"/>
      <c r="AL41" s="528"/>
      <c r="AM41" s="528"/>
      <c r="AN41" s="528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G41" s="112"/>
      <c r="BH41" s="55"/>
      <c r="BL41" s="55"/>
    </row>
    <row r="42" spans="1:64" ht="16.5" customHeight="1" x14ac:dyDescent="0.2">
      <c r="A42" s="391" t="s">
        <v>41</v>
      </c>
      <c r="B42" s="392"/>
      <c r="C42" s="392"/>
      <c r="D42" s="392"/>
      <c r="E42" s="392"/>
      <c r="F42" s="392"/>
      <c r="G42" s="392"/>
      <c r="H42" s="392"/>
      <c r="I42" s="392"/>
      <c r="J42" s="392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23">
        <v>2</v>
      </c>
      <c r="AA42" s="124"/>
      <c r="AB42" s="124"/>
      <c r="AC42" s="125"/>
      <c r="AE42" s="391" t="s">
        <v>41</v>
      </c>
      <c r="AF42" s="392"/>
      <c r="AG42" s="392"/>
      <c r="AH42" s="392"/>
      <c r="AI42" s="392"/>
      <c r="AJ42" s="392"/>
      <c r="AK42" s="392"/>
      <c r="AL42" s="392"/>
      <c r="AM42" s="392"/>
      <c r="AN42" s="392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15"/>
      <c r="BD42" s="115"/>
      <c r="BE42" s="115"/>
      <c r="BF42" s="115"/>
      <c r="BG42" s="116"/>
      <c r="BH42" s="55"/>
      <c r="BL42" s="55"/>
    </row>
    <row r="43" spans="1:64" ht="17" customHeight="1" x14ac:dyDescent="0.2">
      <c r="A43" s="402"/>
      <c r="B43" s="403"/>
      <c r="C43" s="403"/>
      <c r="D43" s="403"/>
      <c r="E43" s="403"/>
      <c r="F43" s="403"/>
      <c r="G43" s="403"/>
      <c r="H43" s="403"/>
      <c r="I43" s="403"/>
      <c r="J43" s="403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26"/>
      <c r="AA43" s="127"/>
      <c r="AB43" s="127"/>
      <c r="AC43" s="128"/>
      <c r="AE43" s="383"/>
      <c r="AF43" s="384"/>
      <c r="AG43" s="384"/>
      <c r="AH43" s="384"/>
      <c r="AI43" s="384"/>
      <c r="AJ43" s="384"/>
      <c r="AK43" s="384"/>
      <c r="AL43" s="384"/>
      <c r="AM43" s="384"/>
      <c r="AN43" s="384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17"/>
      <c r="BD43" s="117"/>
      <c r="BE43" s="117"/>
      <c r="BF43" s="117"/>
      <c r="BG43" s="118"/>
      <c r="BH43" s="55"/>
      <c r="BL43" s="55"/>
    </row>
    <row r="44" spans="1:64" ht="17" customHeight="1" x14ac:dyDescent="0.2">
      <c r="A44" s="385" t="s">
        <v>42</v>
      </c>
      <c r="B44" s="386"/>
      <c r="C44" s="386"/>
      <c r="D44" s="386"/>
      <c r="E44" s="386"/>
      <c r="F44" s="386"/>
      <c r="G44" s="386"/>
      <c r="H44" s="386"/>
      <c r="I44" s="386"/>
      <c r="J44" s="38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76">
        <v>6</v>
      </c>
      <c r="AC44" s="64"/>
      <c r="AE44" s="387" t="s">
        <v>43</v>
      </c>
      <c r="AF44" s="388"/>
      <c r="AG44" s="388"/>
      <c r="AH44" s="388"/>
      <c r="AI44" s="388"/>
      <c r="AJ44" s="388"/>
      <c r="AK44" s="388"/>
      <c r="AL44" s="388"/>
      <c r="AM44" s="388"/>
      <c r="AN44" s="388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G44" s="112"/>
      <c r="BH44" s="55"/>
      <c r="BL44" s="55"/>
    </row>
    <row r="45" spans="1:64" ht="17" customHeight="1" x14ac:dyDescent="0.2">
      <c r="A45" s="383"/>
      <c r="B45" s="384"/>
      <c r="C45" s="384"/>
      <c r="D45" s="384"/>
      <c r="E45" s="384"/>
      <c r="F45" s="384"/>
      <c r="G45" s="384"/>
      <c r="H45" s="384"/>
      <c r="I45" s="384"/>
      <c r="J45" s="38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C45" s="64"/>
      <c r="AE45" s="389"/>
      <c r="AF45" s="390"/>
      <c r="AG45" s="390"/>
      <c r="AH45" s="390"/>
      <c r="AI45" s="390"/>
      <c r="AJ45" s="390"/>
      <c r="AK45" s="390"/>
      <c r="AL45" s="390"/>
      <c r="AM45" s="390"/>
      <c r="AN45" s="390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G45" s="112"/>
      <c r="BH45" s="55"/>
      <c r="BL45" s="55"/>
    </row>
    <row r="46" spans="1:64" ht="17" customHeight="1" x14ac:dyDescent="0.2">
      <c r="A46" s="385" t="s">
        <v>44</v>
      </c>
      <c r="B46" s="386"/>
      <c r="C46" s="386"/>
      <c r="D46" s="386"/>
      <c r="E46" s="386"/>
      <c r="F46" s="386"/>
      <c r="G46" s="386"/>
      <c r="H46" s="386"/>
      <c r="I46" s="386"/>
      <c r="J46" s="386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23">
        <v>3</v>
      </c>
      <c r="AA46" s="124"/>
      <c r="AB46" s="124"/>
      <c r="AC46" s="125"/>
      <c r="AE46" s="391" t="s">
        <v>45</v>
      </c>
      <c r="AF46" s="392"/>
      <c r="AG46" s="392"/>
      <c r="AH46" s="392"/>
      <c r="AI46" s="392"/>
      <c r="AJ46" s="392"/>
      <c r="AK46" s="392"/>
      <c r="AL46" s="392"/>
      <c r="AM46" s="392"/>
      <c r="AN46" s="392"/>
      <c r="AO46" s="105"/>
      <c r="AP46" s="105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15"/>
      <c r="BD46" s="115"/>
      <c r="BE46" s="115"/>
      <c r="BF46" s="115"/>
      <c r="BG46" s="116"/>
      <c r="BH46" s="55"/>
      <c r="BL46" s="55"/>
    </row>
    <row r="47" spans="1:64" ht="17" customHeight="1" x14ac:dyDescent="0.2">
      <c r="A47" s="393"/>
      <c r="B47" s="394"/>
      <c r="C47" s="394"/>
      <c r="D47" s="394"/>
      <c r="E47" s="394"/>
      <c r="F47" s="394"/>
      <c r="G47" s="394"/>
      <c r="H47" s="394"/>
      <c r="I47" s="394"/>
      <c r="J47" s="394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22"/>
      <c r="AA47" s="67"/>
      <c r="AB47" s="67"/>
      <c r="AC47" s="108"/>
      <c r="AE47" s="395"/>
      <c r="AF47" s="396"/>
      <c r="AG47" s="396"/>
      <c r="AH47" s="396"/>
      <c r="AI47" s="396"/>
      <c r="AJ47" s="396"/>
      <c r="AK47" s="396"/>
      <c r="AL47" s="396"/>
      <c r="AM47" s="396"/>
      <c r="AN47" s="396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13"/>
      <c r="BD47" s="113"/>
      <c r="BE47" s="113"/>
      <c r="BF47" s="113"/>
      <c r="BG47" s="114"/>
      <c r="BH47" s="55"/>
      <c r="BL47" s="55"/>
    </row>
    <row r="48" spans="1:64" ht="9" customHeight="1" x14ac:dyDescent="0.2">
      <c r="A48" s="75"/>
      <c r="B48" s="75"/>
      <c r="C48" s="75"/>
      <c r="D48" s="75"/>
      <c r="E48" s="75"/>
      <c r="F48" s="75"/>
      <c r="G48" s="75"/>
      <c r="H48" s="80"/>
      <c r="I48" s="75"/>
      <c r="J48" s="75"/>
      <c r="K48" s="80"/>
      <c r="L48" s="75"/>
      <c r="M48" s="75"/>
      <c r="N48" s="80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80"/>
      <c r="AC48" s="75"/>
      <c r="AD48" s="75"/>
      <c r="AE48" s="80"/>
      <c r="AF48" s="75"/>
      <c r="AG48" s="80"/>
      <c r="AH48" s="80"/>
      <c r="AI48" s="80"/>
      <c r="AJ48" s="80"/>
      <c r="AK48" s="80"/>
      <c r="AL48" s="80"/>
      <c r="AM48" s="80"/>
      <c r="AN48" s="80"/>
      <c r="AO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55"/>
      <c r="BL48" s="55"/>
    </row>
    <row r="49" spans="1:67" ht="17" customHeight="1" x14ac:dyDescent="0.2">
      <c r="A49" s="397" t="s">
        <v>224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  <c r="AC49" s="398"/>
      <c r="AD49" s="398"/>
      <c r="AE49" s="398"/>
      <c r="AF49" s="398"/>
      <c r="AG49" s="398"/>
      <c r="AH49" s="398"/>
      <c r="AI49" s="398"/>
      <c r="AJ49" s="398"/>
      <c r="AK49" s="398"/>
      <c r="AL49" s="398"/>
      <c r="AM49" s="398"/>
      <c r="AN49" s="398"/>
      <c r="AO49" s="398"/>
      <c r="AP49" s="398"/>
      <c r="AQ49" s="398"/>
      <c r="AR49" s="398"/>
      <c r="AS49" s="398"/>
      <c r="AT49" s="398"/>
      <c r="AU49" s="398"/>
      <c r="AV49" s="398"/>
      <c r="AW49" s="398"/>
      <c r="AX49" s="398"/>
      <c r="AY49" s="398"/>
      <c r="AZ49" s="398"/>
      <c r="BA49" s="398"/>
      <c r="BB49" s="398"/>
      <c r="BC49" s="398"/>
      <c r="BD49" s="398"/>
      <c r="BE49" s="398"/>
      <c r="BF49" s="398"/>
      <c r="BG49" s="399"/>
      <c r="BH49" s="55"/>
      <c r="BL49" s="55"/>
    </row>
    <row r="50" spans="1:67" s="78" customFormat="1" ht="17" customHeight="1" x14ac:dyDescent="0.2">
      <c r="A50" s="365" t="s">
        <v>100</v>
      </c>
      <c r="B50" s="351"/>
      <c r="C50" s="351"/>
      <c r="D50" s="351"/>
      <c r="E50" s="351"/>
      <c r="F50" s="351" t="s">
        <v>46</v>
      </c>
      <c r="G50" s="351"/>
      <c r="H50" s="351"/>
      <c r="I50" s="351" t="s">
        <v>47</v>
      </c>
      <c r="J50" s="351"/>
      <c r="K50" s="351"/>
      <c r="L50" s="351" t="s">
        <v>48</v>
      </c>
      <c r="M50" s="351"/>
      <c r="N50" s="351"/>
      <c r="O50" s="352" t="s">
        <v>101</v>
      </c>
      <c r="P50" s="352"/>
      <c r="Q50" s="352"/>
      <c r="R50" s="352"/>
      <c r="S50" s="353"/>
      <c r="T50" s="79"/>
      <c r="U50" s="365" t="s">
        <v>100</v>
      </c>
      <c r="V50" s="351"/>
      <c r="W50" s="351"/>
      <c r="X50" s="351"/>
      <c r="Y50" s="351"/>
      <c r="Z50" s="351" t="s">
        <v>46</v>
      </c>
      <c r="AA50" s="351"/>
      <c r="AB50" s="351"/>
      <c r="AC50" s="351" t="s">
        <v>47</v>
      </c>
      <c r="AD50" s="351"/>
      <c r="AE50" s="351"/>
      <c r="AF50" s="351" t="s">
        <v>48</v>
      </c>
      <c r="AG50" s="351"/>
      <c r="AH50" s="351"/>
      <c r="AI50" s="352" t="s">
        <v>101</v>
      </c>
      <c r="AJ50" s="352"/>
      <c r="AK50" s="352"/>
      <c r="AL50" s="352"/>
      <c r="AM50" s="353"/>
      <c r="AN50" s="79"/>
      <c r="AO50" s="365" t="s">
        <v>100</v>
      </c>
      <c r="AP50" s="351"/>
      <c r="AQ50" s="351"/>
      <c r="AR50" s="351"/>
      <c r="AS50" s="351"/>
      <c r="AT50" s="351" t="s">
        <v>46</v>
      </c>
      <c r="AU50" s="351"/>
      <c r="AV50" s="351"/>
      <c r="AW50" s="351" t="s">
        <v>47</v>
      </c>
      <c r="AX50" s="351"/>
      <c r="AY50" s="351"/>
      <c r="AZ50" s="351" t="s">
        <v>48</v>
      </c>
      <c r="BA50" s="351"/>
      <c r="BB50" s="351"/>
      <c r="BC50" s="352" t="s">
        <v>101</v>
      </c>
      <c r="BD50" s="352"/>
      <c r="BE50" s="352"/>
      <c r="BF50" s="352"/>
      <c r="BG50" s="353"/>
      <c r="BH50" s="295"/>
      <c r="BL50" s="295"/>
      <c r="BM50" s="59"/>
      <c r="BN50" s="59"/>
      <c r="BO50" s="59"/>
    </row>
    <row r="51" spans="1:67" ht="17" customHeight="1" x14ac:dyDescent="0.2">
      <c r="A51" s="361"/>
      <c r="B51" s="362"/>
      <c r="C51" s="362"/>
      <c r="D51" s="362"/>
      <c r="E51" s="362"/>
      <c r="F51" s="379"/>
      <c r="G51" s="380"/>
      <c r="H51" s="381"/>
      <c r="I51" s="362"/>
      <c r="J51" s="362"/>
      <c r="K51" s="362"/>
      <c r="L51" s="339"/>
      <c r="M51" s="382"/>
      <c r="N51" s="340"/>
      <c r="O51" s="374"/>
      <c r="P51" s="375"/>
      <c r="Q51" s="300" t="s">
        <v>106</v>
      </c>
      <c r="R51" s="516"/>
      <c r="S51" s="517"/>
      <c r="T51" s="81"/>
      <c r="U51" s="361"/>
      <c r="V51" s="362"/>
      <c r="W51" s="362"/>
      <c r="X51" s="362"/>
      <c r="Y51" s="362"/>
      <c r="Z51" s="379"/>
      <c r="AA51" s="380"/>
      <c r="AB51" s="381"/>
      <c r="AC51" s="362"/>
      <c r="AD51" s="362"/>
      <c r="AE51" s="362"/>
      <c r="AF51" s="339"/>
      <c r="AG51" s="382"/>
      <c r="AH51" s="340"/>
      <c r="AI51" s="372"/>
      <c r="AJ51" s="373"/>
      <c r="AK51" s="300" t="s">
        <v>106</v>
      </c>
      <c r="AL51" s="359"/>
      <c r="AM51" s="360"/>
      <c r="AN51" s="81"/>
      <c r="AO51" s="361"/>
      <c r="AP51" s="362"/>
      <c r="AQ51" s="362"/>
      <c r="AR51" s="362"/>
      <c r="AS51" s="362"/>
      <c r="AT51" s="379"/>
      <c r="AU51" s="380"/>
      <c r="AV51" s="381"/>
      <c r="AW51" s="362"/>
      <c r="AX51" s="362"/>
      <c r="AY51" s="362"/>
      <c r="AZ51" s="339"/>
      <c r="BA51" s="382"/>
      <c r="BB51" s="340"/>
      <c r="BC51" s="372"/>
      <c r="BD51" s="373"/>
      <c r="BE51" s="300" t="s">
        <v>106</v>
      </c>
      <c r="BF51" s="359"/>
      <c r="BG51" s="360"/>
      <c r="BH51" s="55"/>
      <c r="BL51" s="55"/>
    </row>
    <row r="52" spans="1:67" ht="17" customHeight="1" x14ac:dyDescent="0.2">
      <c r="A52" s="346"/>
      <c r="B52" s="343"/>
      <c r="C52" s="343"/>
      <c r="D52" s="343"/>
      <c r="E52" s="343"/>
      <c r="F52" s="356"/>
      <c r="G52" s="357"/>
      <c r="H52" s="358"/>
      <c r="I52" s="343"/>
      <c r="J52" s="343"/>
      <c r="K52" s="343"/>
      <c r="L52" s="356"/>
      <c r="M52" s="357"/>
      <c r="N52" s="358"/>
      <c r="O52" s="344"/>
      <c r="P52" s="345"/>
      <c r="Q52" s="135" t="s">
        <v>105</v>
      </c>
      <c r="R52" s="347"/>
      <c r="S52" s="348"/>
      <c r="T52" s="81"/>
      <c r="U52" s="346"/>
      <c r="V52" s="343"/>
      <c r="W52" s="343"/>
      <c r="X52" s="343"/>
      <c r="Y52" s="343"/>
      <c r="Z52" s="356"/>
      <c r="AA52" s="357"/>
      <c r="AB52" s="358"/>
      <c r="AC52" s="343"/>
      <c r="AD52" s="343"/>
      <c r="AE52" s="343"/>
      <c r="AF52" s="356"/>
      <c r="AG52" s="357"/>
      <c r="AH52" s="358"/>
      <c r="AI52" s="344"/>
      <c r="AJ52" s="345"/>
      <c r="AK52" s="135" t="s">
        <v>105</v>
      </c>
      <c r="AL52" s="347"/>
      <c r="AM52" s="348"/>
      <c r="AN52" s="81"/>
      <c r="AO52" s="346"/>
      <c r="AP52" s="343"/>
      <c r="AQ52" s="343"/>
      <c r="AR52" s="343"/>
      <c r="AS52" s="343"/>
      <c r="AT52" s="356"/>
      <c r="AU52" s="357"/>
      <c r="AV52" s="358"/>
      <c r="AW52" s="343"/>
      <c r="AX52" s="343"/>
      <c r="AY52" s="343"/>
      <c r="AZ52" s="356"/>
      <c r="BA52" s="357"/>
      <c r="BB52" s="358"/>
      <c r="BC52" s="344"/>
      <c r="BD52" s="345"/>
      <c r="BE52" s="135" t="s">
        <v>105</v>
      </c>
      <c r="BF52" s="347"/>
      <c r="BG52" s="348"/>
      <c r="BH52" s="55"/>
      <c r="BL52" s="55"/>
    </row>
    <row r="53" spans="1:67" ht="17" customHeight="1" x14ac:dyDescent="0.2">
      <c r="A53" s="346"/>
      <c r="B53" s="343"/>
      <c r="C53" s="343"/>
      <c r="D53" s="343"/>
      <c r="E53" s="343"/>
      <c r="F53" s="356"/>
      <c r="G53" s="357"/>
      <c r="H53" s="358"/>
      <c r="I53" s="343"/>
      <c r="J53" s="343"/>
      <c r="K53" s="343"/>
      <c r="L53" s="356"/>
      <c r="M53" s="357"/>
      <c r="N53" s="358"/>
      <c r="O53" s="344"/>
      <c r="P53" s="345"/>
      <c r="Q53" s="135" t="s">
        <v>105</v>
      </c>
      <c r="R53" s="347"/>
      <c r="S53" s="348"/>
      <c r="T53" s="81"/>
      <c r="U53" s="346"/>
      <c r="V53" s="343"/>
      <c r="W53" s="343"/>
      <c r="X53" s="343"/>
      <c r="Y53" s="343"/>
      <c r="Z53" s="356"/>
      <c r="AA53" s="357"/>
      <c r="AB53" s="358"/>
      <c r="AC53" s="343"/>
      <c r="AD53" s="343"/>
      <c r="AE53" s="343"/>
      <c r="AF53" s="356"/>
      <c r="AG53" s="357"/>
      <c r="AH53" s="358"/>
      <c r="AI53" s="344"/>
      <c r="AJ53" s="345"/>
      <c r="AK53" s="135" t="s">
        <v>105</v>
      </c>
      <c r="AL53" s="347"/>
      <c r="AM53" s="348"/>
      <c r="AN53" s="81"/>
      <c r="AO53" s="346"/>
      <c r="AP53" s="343"/>
      <c r="AQ53" s="343"/>
      <c r="AR53" s="343"/>
      <c r="AS53" s="343"/>
      <c r="AT53" s="356"/>
      <c r="AU53" s="357"/>
      <c r="AV53" s="358"/>
      <c r="AW53" s="343"/>
      <c r="AX53" s="343"/>
      <c r="AY53" s="343"/>
      <c r="AZ53" s="356"/>
      <c r="BA53" s="357"/>
      <c r="BB53" s="358"/>
      <c r="BC53" s="344"/>
      <c r="BD53" s="345"/>
      <c r="BE53" s="135" t="s">
        <v>105</v>
      </c>
      <c r="BF53" s="347"/>
      <c r="BG53" s="348"/>
      <c r="BH53" s="55"/>
      <c r="BL53" s="55"/>
    </row>
    <row r="54" spans="1:67" ht="17" customHeight="1" x14ac:dyDescent="0.2">
      <c r="A54" s="346"/>
      <c r="B54" s="343"/>
      <c r="C54" s="343"/>
      <c r="D54" s="343"/>
      <c r="E54" s="343"/>
      <c r="F54" s="356"/>
      <c r="G54" s="357"/>
      <c r="H54" s="358"/>
      <c r="I54" s="343"/>
      <c r="J54" s="343"/>
      <c r="K54" s="343"/>
      <c r="L54" s="356"/>
      <c r="M54" s="357"/>
      <c r="N54" s="358"/>
      <c r="O54" s="344"/>
      <c r="P54" s="345"/>
      <c r="Q54" s="135" t="s">
        <v>105</v>
      </c>
      <c r="R54" s="347"/>
      <c r="S54" s="348"/>
      <c r="T54" s="81"/>
      <c r="U54" s="346"/>
      <c r="V54" s="343"/>
      <c r="W54" s="343"/>
      <c r="X54" s="343"/>
      <c r="Y54" s="343"/>
      <c r="Z54" s="356"/>
      <c r="AA54" s="357"/>
      <c r="AB54" s="358"/>
      <c r="AC54" s="343"/>
      <c r="AD54" s="343"/>
      <c r="AE54" s="343"/>
      <c r="AF54" s="356"/>
      <c r="AG54" s="357"/>
      <c r="AH54" s="358"/>
      <c r="AI54" s="344"/>
      <c r="AJ54" s="345"/>
      <c r="AK54" s="135" t="s">
        <v>105</v>
      </c>
      <c r="AL54" s="347"/>
      <c r="AM54" s="348"/>
      <c r="AN54" s="81"/>
      <c r="AO54" s="346"/>
      <c r="AP54" s="343"/>
      <c r="AQ54" s="343"/>
      <c r="AR54" s="343"/>
      <c r="AS54" s="343"/>
      <c r="AT54" s="356"/>
      <c r="AU54" s="357"/>
      <c r="AV54" s="358"/>
      <c r="AW54" s="343"/>
      <c r="AX54" s="343"/>
      <c r="AY54" s="343"/>
      <c r="AZ54" s="356"/>
      <c r="BA54" s="357"/>
      <c r="BB54" s="358"/>
      <c r="BC54" s="344"/>
      <c r="BD54" s="345"/>
      <c r="BE54" s="135" t="s">
        <v>105</v>
      </c>
      <c r="BF54" s="347"/>
      <c r="BG54" s="348"/>
      <c r="BH54" s="55"/>
      <c r="BL54" s="55"/>
    </row>
    <row r="55" spans="1:67" ht="18" customHeight="1" x14ac:dyDescent="0.2">
      <c r="A55" s="363"/>
      <c r="B55" s="364"/>
      <c r="C55" s="364"/>
      <c r="D55" s="364"/>
      <c r="E55" s="364"/>
      <c r="F55" s="376"/>
      <c r="G55" s="377"/>
      <c r="H55" s="378"/>
      <c r="I55" s="364"/>
      <c r="J55" s="364"/>
      <c r="K55" s="364"/>
      <c r="L55" s="376"/>
      <c r="M55" s="377"/>
      <c r="N55" s="378"/>
      <c r="O55" s="367"/>
      <c r="P55" s="368"/>
      <c r="Q55" s="302" t="s">
        <v>105</v>
      </c>
      <c r="R55" s="354"/>
      <c r="S55" s="355"/>
      <c r="T55" s="81"/>
      <c r="U55" s="363"/>
      <c r="V55" s="364"/>
      <c r="W55" s="364"/>
      <c r="X55" s="364"/>
      <c r="Y55" s="364"/>
      <c r="Z55" s="376"/>
      <c r="AA55" s="377"/>
      <c r="AB55" s="378"/>
      <c r="AC55" s="364"/>
      <c r="AD55" s="364"/>
      <c r="AE55" s="364"/>
      <c r="AF55" s="376"/>
      <c r="AG55" s="377"/>
      <c r="AH55" s="378"/>
      <c r="AI55" s="367"/>
      <c r="AJ55" s="368"/>
      <c r="AK55" s="302" t="s">
        <v>105</v>
      </c>
      <c r="AL55" s="354"/>
      <c r="AM55" s="355"/>
      <c r="AN55" s="81"/>
      <c r="AO55" s="363"/>
      <c r="AP55" s="364"/>
      <c r="AQ55" s="364"/>
      <c r="AR55" s="364"/>
      <c r="AS55" s="364"/>
      <c r="AT55" s="376"/>
      <c r="AU55" s="377"/>
      <c r="AV55" s="378"/>
      <c r="AW55" s="364"/>
      <c r="AX55" s="364"/>
      <c r="AY55" s="364"/>
      <c r="AZ55" s="376"/>
      <c r="BA55" s="377"/>
      <c r="BB55" s="378"/>
      <c r="BC55" s="367"/>
      <c r="BD55" s="368"/>
      <c r="BE55" s="302" t="s">
        <v>105</v>
      </c>
      <c r="BF55" s="354"/>
      <c r="BG55" s="355"/>
      <c r="BH55" s="55"/>
      <c r="BL55" s="55"/>
    </row>
    <row r="56" spans="1:67" ht="17" hidden="1" customHeight="1" outlineLevel="1" x14ac:dyDescent="0.2">
      <c r="A56" s="365" t="s">
        <v>100</v>
      </c>
      <c r="B56" s="351"/>
      <c r="C56" s="351"/>
      <c r="D56" s="351"/>
      <c r="E56" s="351"/>
      <c r="F56" s="351" t="s">
        <v>46</v>
      </c>
      <c r="G56" s="351"/>
      <c r="H56" s="351"/>
      <c r="I56" s="351" t="s">
        <v>47</v>
      </c>
      <c r="J56" s="351"/>
      <c r="K56" s="351"/>
      <c r="L56" s="351" t="s">
        <v>48</v>
      </c>
      <c r="M56" s="351"/>
      <c r="N56" s="351"/>
      <c r="O56" s="352" t="s">
        <v>101</v>
      </c>
      <c r="P56" s="352"/>
      <c r="Q56" s="352"/>
      <c r="R56" s="352"/>
      <c r="S56" s="353"/>
      <c r="T56" s="79"/>
      <c r="U56" s="365" t="s">
        <v>100</v>
      </c>
      <c r="V56" s="351"/>
      <c r="W56" s="351"/>
      <c r="X56" s="351"/>
      <c r="Y56" s="351"/>
      <c r="Z56" s="351" t="s">
        <v>46</v>
      </c>
      <c r="AA56" s="351"/>
      <c r="AB56" s="351"/>
      <c r="AC56" s="351" t="s">
        <v>47</v>
      </c>
      <c r="AD56" s="351"/>
      <c r="AE56" s="351"/>
      <c r="AF56" s="351" t="s">
        <v>48</v>
      </c>
      <c r="AG56" s="351"/>
      <c r="AH56" s="351"/>
      <c r="AI56" s="352" t="s">
        <v>101</v>
      </c>
      <c r="AJ56" s="352"/>
      <c r="AK56" s="352"/>
      <c r="AL56" s="352"/>
      <c r="AM56" s="353"/>
      <c r="AN56" s="79"/>
      <c r="AO56" s="365" t="s">
        <v>100</v>
      </c>
      <c r="AP56" s="351"/>
      <c r="AQ56" s="351"/>
      <c r="AR56" s="351"/>
      <c r="AS56" s="351"/>
      <c r="AT56" s="351" t="s">
        <v>46</v>
      </c>
      <c r="AU56" s="351"/>
      <c r="AV56" s="351"/>
      <c r="AW56" s="351" t="s">
        <v>47</v>
      </c>
      <c r="AX56" s="351"/>
      <c r="AY56" s="351"/>
      <c r="AZ56" s="351" t="s">
        <v>48</v>
      </c>
      <c r="BA56" s="351"/>
      <c r="BB56" s="351"/>
      <c r="BC56" s="352" t="s">
        <v>101</v>
      </c>
      <c r="BD56" s="352"/>
      <c r="BE56" s="352"/>
      <c r="BF56" s="352"/>
      <c r="BG56" s="353"/>
      <c r="BH56" s="55"/>
      <c r="BL56" s="55"/>
    </row>
    <row r="57" spans="1:67" ht="17" hidden="1" customHeight="1" outlineLevel="1" x14ac:dyDescent="0.2">
      <c r="A57" s="361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79"/>
      <c r="M57" s="380"/>
      <c r="N57" s="381"/>
      <c r="O57" s="372"/>
      <c r="P57" s="373"/>
      <c r="Q57" s="299" t="s">
        <v>105</v>
      </c>
      <c r="R57" s="359"/>
      <c r="S57" s="360"/>
      <c r="T57" s="81"/>
      <c r="U57" s="361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79"/>
      <c r="AG57" s="380"/>
      <c r="AH57" s="381"/>
      <c r="AI57" s="372"/>
      <c r="AJ57" s="373"/>
      <c r="AK57" s="299" t="s">
        <v>105</v>
      </c>
      <c r="AL57" s="359"/>
      <c r="AM57" s="360"/>
      <c r="AN57" s="81"/>
      <c r="AO57" s="361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79"/>
      <c r="BA57" s="380"/>
      <c r="BB57" s="381"/>
      <c r="BC57" s="372"/>
      <c r="BD57" s="373"/>
      <c r="BE57" s="299" t="s">
        <v>105</v>
      </c>
      <c r="BF57" s="359"/>
      <c r="BG57" s="360"/>
      <c r="BH57" s="55"/>
      <c r="BL57" s="55"/>
    </row>
    <row r="58" spans="1:67" ht="17" hidden="1" customHeight="1" outlineLevel="1" x14ac:dyDescent="0.2">
      <c r="A58" s="346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56"/>
      <c r="M58" s="357"/>
      <c r="N58" s="358"/>
      <c r="O58" s="344"/>
      <c r="P58" s="345"/>
      <c r="Q58" s="135" t="s">
        <v>105</v>
      </c>
      <c r="R58" s="347"/>
      <c r="S58" s="348"/>
      <c r="T58" s="81"/>
      <c r="U58" s="346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56"/>
      <c r="AG58" s="357"/>
      <c r="AH58" s="358"/>
      <c r="AI58" s="344"/>
      <c r="AJ58" s="345"/>
      <c r="AK58" s="135" t="s">
        <v>105</v>
      </c>
      <c r="AL58" s="347"/>
      <c r="AM58" s="348"/>
      <c r="AN58" s="81"/>
      <c r="AO58" s="346"/>
      <c r="AP58" s="343"/>
      <c r="AQ58" s="343"/>
      <c r="AR58" s="343"/>
      <c r="AS58" s="343"/>
      <c r="AT58" s="343"/>
      <c r="AU58" s="343"/>
      <c r="AV58" s="343"/>
      <c r="AW58" s="343"/>
      <c r="AX58" s="343"/>
      <c r="AY58" s="343"/>
      <c r="AZ58" s="356"/>
      <c r="BA58" s="357"/>
      <c r="BB58" s="358"/>
      <c r="BC58" s="344"/>
      <c r="BD58" s="345"/>
      <c r="BE58" s="135" t="s">
        <v>105</v>
      </c>
      <c r="BF58" s="347"/>
      <c r="BG58" s="348"/>
      <c r="BH58" s="55"/>
      <c r="BL58" s="55"/>
    </row>
    <row r="59" spans="1:67" ht="17" hidden="1" customHeight="1" outlineLevel="1" x14ac:dyDescent="0.2">
      <c r="A59" s="346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56"/>
      <c r="M59" s="357"/>
      <c r="N59" s="358"/>
      <c r="O59" s="344"/>
      <c r="P59" s="345"/>
      <c r="Q59" s="135" t="s">
        <v>105</v>
      </c>
      <c r="R59" s="347"/>
      <c r="S59" s="348"/>
      <c r="T59" s="81"/>
      <c r="U59" s="346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56"/>
      <c r="AG59" s="357"/>
      <c r="AH59" s="358"/>
      <c r="AI59" s="344"/>
      <c r="AJ59" s="345"/>
      <c r="AK59" s="135" t="s">
        <v>105</v>
      </c>
      <c r="AL59" s="347"/>
      <c r="AM59" s="348"/>
      <c r="AN59" s="81"/>
      <c r="AO59" s="346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56"/>
      <c r="BA59" s="357"/>
      <c r="BB59" s="358"/>
      <c r="BC59" s="344"/>
      <c r="BD59" s="345"/>
      <c r="BE59" s="135" t="s">
        <v>105</v>
      </c>
      <c r="BF59" s="347"/>
      <c r="BG59" s="348"/>
      <c r="BH59" s="55"/>
      <c r="BL59" s="55"/>
    </row>
    <row r="60" spans="1:67" ht="17" hidden="1" customHeight="1" outlineLevel="1" x14ac:dyDescent="0.2">
      <c r="A60" s="346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56"/>
      <c r="M60" s="357"/>
      <c r="N60" s="358"/>
      <c r="O60" s="344"/>
      <c r="P60" s="345"/>
      <c r="Q60" s="135" t="s">
        <v>105</v>
      </c>
      <c r="R60" s="347"/>
      <c r="S60" s="348"/>
      <c r="T60" s="81"/>
      <c r="U60" s="346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56"/>
      <c r="AG60" s="357"/>
      <c r="AH60" s="358"/>
      <c r="AI60" s="344"/>
      <c r="AJ60" s="345"/>
      <c r="AK60" s="135" t="s">
        <v>105</v>
      </c>
      <c r="AL60" s="347"/>
      <c r="AM60" s="348"/>
      <c r="AN60" s="81"/>
      <c r="AO60" s="346"/>
      <c r="AP60" s="343"/>
      <c r="AQ60" s="343"/>
      <c r="AR60" s="343"/>
      <c r="AS60" s="343"/>
      <c r="AT60" s="343"/>
      <c r="AU60" s="343"/>
      <c r="AV60" s="343"/>
      <c r="AW60" s="343"/>
      <c r="AX60" s="343"/>
      <c r="AY60" s="343"/>
      <c r="AZ60" s="356"/>
      <c r="BA60" s="357"/>
      <c r="BB60" s="358"/>
      <c r="BC60" s="344"/>
      <c r="BD60" s="345"/>
      <c r="BE60" s="135" t="s">
        <v>105</v>
      </c>
      <c r="BF60" s="347"/>
      <c r="BG60" s="348"/>
      <c r="BH60" s="305"/>
      <c r="BL60" s="305"/>
      <c r="BM60" s="82"/>
      <c r="BN60" s="82"/>
      <c r="BO60" s="82"/>
    </row>
    <row r="61" spans="1:67" s="78" customFormat="1" ht="17" hidden="1" customHeight="1" outlineLevel="1" x14ac:dyDescent="0.2">
      <c r="A61" s="512"/>
      <c r="B61" s="511"/>
      <c r="C61" s="511"/>
      <c r="D61" s="511"/>
      <c r="E61" s="511"/>
      <c r="F61" s="511"/>
      <c r="G61" s="511"/>
      <c r="H61" s="511"/>
      <c r="I61" s="511"/>
      <c r="J61" s="511"/>
      <c r="K61" s="511"/>
      <c r="L61" s="341"/>
      <c r="M61" s="452"/>
      <c r="N61" s="342"/>
      <c r="O61" s="509"/>
      <c r="P61" s="510"/>
      <c r="Q61" s="301" t="s">
        <v>105</v>
      </c>
      <c r="R61" s="504"/>
      <c r="S61" s="505"/>
      <c r="T61" s="81"/>
      <c r="U61" s="512"/>
      <c r="V61" s="511"/>
      <c r="W61" s="511"/>
      <c r="X61" s="511"/>
      <c r="Y61" s="511"/>
      <c r="Z61" s="511"/>
      <c r="AA61" s="511"/>
      <c r="AB61" s="511"/>
      <c r="AC61" s="511"/>
      <c r="AD61" s="511"/>
      <c r="AE61" s="511"/>
      <c r="AF61" s="341"/>
      <c r="AG61" s="452"/>
      <c r="AH61" s="342"/>
      <c r="AI61" s="509"/>
      <c r="AJ61" s="510"/>
      <c r="AK61" s="301" t="s">
        <v>105</v>
      </c>
      <c r="AL61" s="504"/>
      <c r="AM61" s="505"/>
      <c r="AN61" s="81"/>
      <c r="AO61" s="512"/>
      <c r="AP61" s="511"/>
      <c r="AQ61" s="511"/>
      <c r="AR61" s="511"/>
      <c r="AS61" s="511"/>
      <c r="AT61" s="511"/>
      <c r="AU61" s="511"/>
      <c r="AV61" s="511"/>
      <c r="AW61" s="511"/>
      <c r="AX61" s="511"/>
      <c r="AY61" s="511"/>
      <c r="AZ61" s="341"/>
      <c r="BA61" s="452"/>
      <c r="BB61" s="342"/>
      <c r="BC61" s="509"/>
      <c r="BD61" s="510"/>
      <c r="BE61" s="301" t="s">
        <v>105</v>
      </c>
      <c r="BF61" s="504"/>
      <c r="BG61" s="505"/>
      <c r="BH61" s="77"/>
      <c r="BL61" s="77"/>
    </row>
    <row r="62" spans="1:67" s="78" customFormat="1" ht="9" customHeight="1" collapsed="1" x14ac:dyDescent="0.2">
      <c r="A62" s="131"/>
      <c r="B62" s="129"/>
      <c r="C62" s="132"/>
      <c r="D62" s="132"/>
      <c r="E62" s="132"/>
      <c r="F62" s="132"/>
      <c r="G62" s="132"/>
      <c r="H62" s="133"/>
      <c r="I62" s="132"/>
      <c r="J62" s="132"/>
      <c r="K62" s="133"/>
      <c r="L62" s="132"/>
      <c r="M62" s="132"/>
      <c r="N62" s="133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3"/>
      <c r="AC62" s="132"/>
      <c r="AD62" s="132"/>
      <c r="AE62" s="133"/>
      <c r="AF62" s="132"/>
      <c r="AG62" s="132"/>
      <c r="AH62" s="133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3"/>
      <c r="AW62" s="132"/>
      <c r="AX62" s="132"/>
      <c r="AY62" s="133"/>
      <c r="AZ62" s="132"/>
      <c r="BA62" s="132"/>
      <c r="BB62" s="133"/>
      <c r="BC62" s="132"/>
      <c r="BD62" s="132"/>
      <c r="BE62" s="132"/>
      <c r="BF62" s="129"/>
      <c r="BG62" s="134"/>
      <c r="BH62" s="77"/>
      <c r="BL62" s="77"/>
    </row>
    <row r="63" spans="1:67" s="78" customFormat="1" ht="15" customHeight="1" x14ac:dyDescent="0.2">
      <c r="A63" s="454" t="s">
        <v>49</v>
      </c>
      <c r="B63" s="455"/>
      <c r="C63" s="455"/>
      <c r="D63" s="455"/>
      <c r="E63" s="455"/>
      <c r="F63" s="313"/>
      <c r="G63" s="313"/>
      <c r="H63" s="313"/>
      <c r="I63" s="313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12"/>
      <c r="Y63" s="312"/>
      <c r="Z63" s="312"/>
      <c r="AA63" s="308"/>
      <c r="AB63" s="308"/>
      <c r="AC63" s="308"/>
      <c r="AD63" s="308"/>
      <c r="AE63" s="308"/>
      <c r="AF63" s="310"/>
      <c r="AG63" s="310"/>
      <c r="AH63" s="310"/>
      <c r="AI63" s="310"/>
      <c r="AJ63" s="310"/>
      <c r="AK63" s="308"/>
      <c r="AL63" s="308"/>
      <c r="AM63" s="308"/>
      <c r="AN63" s="309"/>
      <c r="AO63" s="308"/>
      <c r="AP63" s="308"/>
      <c r="AQ63" s="308"/>
      <c r="AR63" s="312"/>
      <c r="AS63" s="312"/>
      <c r="AT63" s="312"/>
      <c r="AU63" s="308"/>
      <c r="AV63" s="308"/>
      <c r="AW63" s="308"/>
      <c r="AX63" s="308"/>
      <c r="AY63" s="308"/>
      <c r="AZ63" s="310"/>
      <c r="BA63" s="310"/>
      <c r="BB63" s="310"/>
      <c r="BC63" s="310"/>
      <c r="BD63" s="310"/>
      <c r="BE63" s="308"/>
      <c r="BF63" s="308"/>
      <c r="BG63" s="311"/>
      <c r="BH63" s="77"/>
      <c r="BL63" s="77"/>
    </row>
    <row r="64" spans="1:67" s="78" customFormat="1" ht="15" customHeight="1" x14ac:dyDescent="0.2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1"/>
      <c r="BH64" s="77"/>
      <c r="BL64" s="77"/>
    </row>
    <row r="65" spans="1:121" s="78" customFormat="1" ht="15" customHeight="1" x14ac:dyDescent="0.2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4"/>
      <c r="BH65" s="77"/>
      <c r="BL65" s="77"/>
    </row>
    <row r="66" spans="1:121" s="83" customFormat="1" ht="9" customHeight="1" x14ac:dyDescent="0.2">
      <c r="A66" s="568"/>
      <c r="B66" s="568"/>
      <c r="C66" s="568"/>
      <c r="D66" s="568"/>
      <c r="E66" s="568"/>
      <c r="F66" s="568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  <c r="AC66" s="568"/>
      <c r="AD66" s="568"/>
      <c r="AE66" s="568"/>
      <c r="AF66" s="568"/>
      <c r="AG66" s="568"/>
      <c r="AH66" s="568"/>
      <c r="AI66" s="568"/>
      <c r="AJ66" s="568"/>
      <c r="AK66" s="568"/>
      <c r="AL66" s="568"/>
      <c r="AM66" s="568"/>
      <c r="AN66" s="568"/>
      <c r="AO66" s="568"/>
      <c r="AP66" s="568"/>
      <c r="AQ66" s="568"/>
      <c r="AR66" s="568"/>
      <c r="AS66" s="568"/>
      <c r="AT66" s="568"/>
      <c r="AU66" s="568"/>
      <c r="AV66" s="568"/>
      <c r="AW66" s="568"/>
      <c r="AX66" s="568"/>
      <c r="AY66" s="568"/>
      <c r="AZ66" s="568"/>
      <c r="BA66" s="568"/>
      <c r="BB66" s="568"/>
      <c r="BC66" s="568"/>
      <c r="BD66" s="568"/>
      <c r="BE66" s="568"/>
      <c r="BF66" s="568"/>
      <c r="BG66" s="568"/>
      <c r="BH66" s="305"/>
      <c r="BL66" s="77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</row>
    <row r="67" spans="1:121" s="78" customFormat="1" ht="18" hidden="1" customHeight="1" outlineLevel="1" x14ac:dyDescent="0.2">
      <c r="A67" s="453" t="s">
        <v>226</v>
      </c>
      <c r="B67" s="569"/>
      <c r="C67" s="569"/>
      <c r="D67" s="569"/>
      <c r="E67" s="569"/>
      <c r="F67" s="569"/>
      <c r="G67" s="569"/>
      <c r="H67" s="569"/>
      <c r="I67" s="569"/>
      <c r="J67" s="569"/>
      <c r="K67" s="569"/>
      <c r="L67" s="569"/>
      <c r="M67" s="569"/>
      <c r="N67" s="569"/>
      <c r="O67" s="569"/>
      <c r="P67" s="569"/>
      <c r="Q67" s="569"/>
      <c r="R67" s="569"/>
      <c r="S67" s="569"/>
      <c r="T67" s="569"/>
      <c r="U67" s="569"/>
      <c r="V67" s="569"/>
      <c r="W67" s="569"/>
      <c r="X67" s="569"/>
      <c r="Y67" s="569"/>
      <c r="Z67" s="569"/>
      <c r="AA67" s="569"/>
      <c r="AB67" s="569"/>
      <c r="AC67" s="569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569"/>
      <c r="BE67" s="569"/>
      <c r="BF67" s="569"/>
      <c r="BG67" s="570"/>
      <c r="BH67" s="77"/>
      <c r="BL67" s="306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</row>
    <row r="68" spans="1:121" s="78" customFormat="1" ht="18" hidden="1" customHeight="1" outlineLevel="1" x14ac:dyDescent="0.2">
      <c r="A68" s="485" t="s">
        <v>1</v>
      </c>
      <c r="B68" s="486"/>
      <c r="C68" s="486"/>
      <c r="D68" s="486"/>
      <c r="E68" s="486"/>
      <c r="F68" s="486"/>
      <c r="G68" s="486"/>
      <c r="H68" s="486"/>
      <c r="I68" s="486"/>
      <c r="J68" s="486"/>
      <c r="K68" s="486"/>
      <c r="L68" s="487"/>
      <c r="M68" s="488" t="s">
        <v>222</v>
      </c>
      <c r="N68" s="489"/>
      <c r="O68" s="489"/>
      <c r="P68" s="484"/>
      <c r="Q68" s="488" t="s">
        <v>220</v>
      </c>
      <c r="R68" s="489"/>
      <c r="S68" s="489"/>
      <c r="T68" s="489"/>
      <c r="U68" s="489"/>
      <c r="V68" s="489"/>
      <c r="W68" s="489"/>
      <c r="X68" s="489"/>
      <c r="Y68" s="484"/>
      <c r="Z68" s="488">
        <v>1</v>
      </c>
      <c r="AA68" s="490"/>
      <c r="AB68" s="483">
        <v>2</v>
      </c>
      <c r="AC68" s="490"/>
      <c r="AD68" s="483">
        <v>3</v>
      </c>
      <c r="AE68" s="490"/>
      <c r="AF68" s="483">
        <v>4</v>
      </c>
      <c r="AG68" s="490"/>
      <c r="AH68" s="483">
        <v>5</v>
      </c>
      <c r="AI68" s="484"/>
      <c r="AJ68" s="488">
        <v>6</v>
      </c>
      <c r="AK68" s="490"/>
      <c r="AL68" s="483">
        <v>7</v>
      </c>
      <c r="AM68" s="490"/>
      <c r="AN68" s="483">
        <v>8</v>
      </c>
      <c r="AO68" s="490"/>
      <c r="AP68" s="483">
        <v>9</v>
      </c>
      <c r="AQ68" s="490"/>
      <c r="AR68" s="483">
        <v>10</v>
      </c>
      <c r="AS68" s="484"/>
      <c r="AT68" s="488">
        <v>11</v>
      </c>
      <c r="AU68" s="490"/>
      <c r="AV68" s="483">
        <v>12</v>
      </c>
      <c r="AW68" s="490"/>
      <c r="AX68" s="483">
        <v>13</v>
      </c>
      <c r="AY68" s="490"/>
      <c r="AZ68" s="483">
        <v>14</v>
      </c>
      <c r="BA68" s="490"/>
      <c r="BB68" s="483">
        <v>15</v>
      </c>
      <c r="BC68" s="484"/>
      <c r="BD68" s="501" t="s">
        <v>129</v>
      </c>
      <c r="BE68" s="502"/>
      <c r="BF68" s="502"/>
      <c r="BG68" s="503"/>
      <c r="BH68" s="77"/>
      <c r="BL68" s="77"/>
    </row>
    <row r="69" spans="1:121" s="78" customFormat="1" ht="18" hidden="1" customHeight="1" outlineLevel="1" x14ac:dyDescent="0.2">
      <c r="A69" s="461"/>
      <c r="B69" s="467"/>
      <c r="C69" s="467"/>
      <c r="D69" s="467"/>
      <c r="E69" s="467"/>
      <c r="F69" s="467"/>
      <c r="G69" s="467"/>
      <c r="H69" s="467"/>
      <c r="I69" s="467"/>
      <c r="J69" s="467"/>
      <c r="K69" s="467"/>
      <c r="L69" s="468"/>
      <c r="M69" s="461" t="s">
        <v>221</v>
      </c>
      <c r="N69" s="467"/>
      <c r="O69" s="467"/>
      <c r="P69" s="468"/>
      <c r="Q69" s="476" t="s">
        <v>218</v>
      </c>
      <c r="R69" s="477"/>
      <c r="S69" s="477"/>
      <c r="T69" s="477"/>
      <c r="U69" s="477"/>
      <c r="V69" s="477"/>
      <c r="W69" s="477"/>
      <c r="X69" s="477"/>
      <c r="Y69" s="478"/>
      <c r="Z69" s="461"/>
      <c r="AA69" s="460"/>
      <c r="AB69" s="459"/>
      <c r="AC69" s="460"/>
      <c r="AD69" s="459"/>
      <c r="AE69" s="460"/>
      <c r="AF69" s="459"/>
      <c r="AG69" s="460"/>
      <c r="AH69" s="459"/>
      <c r="AI69" s="468"/>
      <c r="AJ69" s="461"/>
      <c r="AK69" s="460"/>
      <c r="AL69" s="459"/>
      <c r="AM69" s="460"/>
      <c r="AN69" s="459"/>
      <c r="AO69" s="460"/>
      <c r="AP69" s="459"/>
      <c r="AQ69" s="460"/>
      <c r="AR69" s="459"/>
      <c r="AS69" s="468"/>
      <c r="AT69" s="461"/>
      <c r="AU69" s="460"/>
      <c r="AV69" s="459"/>
      <c r="AW69" s="460"/>
      <c r="AX69" s="459"/>
      <c r="AY69" s="460"/>
      <c r="AZ69" s="459"/>
      <c r="BA69" s="460"/>
      <c r="BB69" s="459"/>
      <c r="BC69" s="468"/>
      <c r="BD69" s="493" t="str">
        <f>IF(COUNTIF(Z70:BC70,"○")=0,"",COUNTIF(Z70:BC70,"○"))</f>
        <v/>
      </c>
      <c r="BE69" s="494"/>
      <c r="BF69" s="494"/>
      <c r="BG69" s="495"/>
      <c r="BH69" s="77"/>
      <c r="BL69" s="77"/>
    </row>
    <row r="70" spans="1:121" s="78" customFormat="1" ht="18" hidden="1" customHeight="1" outlineLevel="1" x14ac:dyDescent="0.2">
      <c r="A70" s="466"/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5"/>
      <c r="M70" s="466"/>
      <c r="N70" s="469"/>
      <c r="O70" s="469"/>
      <c r="P70" s="465"/>
      <c r="Q70" s="479" t="s">
        <v>128</v>
      </c>
      <c r="R70" s="480"/>
      <c r="S70" s="480"/>
      <c r="T70" s="480"/>
      <c r="U70" s="480"/>
      <c r="V70" s="480"/>
      <c r="W70" s="480"/>
      <c r="X70" s="480"/>
      <c r="Y70" s="481"/>
      <c r="Z70" s="466"/>
      <c r="AA70" s="463"/>
      <c r="AB70" s="462"/>
      <c r="AC70" s="463"/>
      <c r="AD70" s="462"/>
      <c r="AE70" s="463"/>
      <c r="AF70" s="462"/>
      <c r="AG70" s="463"/>
      <c r="AH70" s="462"/>
      <c r="AI70" s="465"/>
      <c r="AJ70" s="466"/>
      <c r="AK70" s="463"/>
      <c r="AL70" s="462"/>
      <c r="AM70" s="463"/>
      <c r="AN70" s="462"/>
      <c r="AO70" s="463"/>
      <c r="AP70" s="462"/>
      <c r="AQ70" s="463"/>
      <c r="AR70" s="462"/>
      <c r="AS70" s="465"/>
      <c r="AT70" s="466"/>
      <c r="AU70" s="463"/>
      <c r="AV70" s="462"/>
      <c r="AW70" s="463"/>
      <c r="AX70" s="462"/>
      <c r="AY70" s="463"/>
      <c r="AZ70" s="462"/>
      <c r="BA70" s="463"/>
      <c r="BB70" s="462"/>
      <c r="BC70" s="465"/>
      <c r="BD70" s="496"/>
      <c r="BE70" s="497"/>
      <c r="BF70" s="497"/>
      <c r="BG70" s="498"/>
      <c r="BH70" s="77"/>
      <c r="BI70" s="314"/>
      <c r="BJ70" s="314"/>
      <c r="BK70" s="314"/>
      <c r="BL70" s="77"/>
    </row>
    <row r="71" spans="1:121" s="78" customFormat="1" ht="8" hidden="1" customHeight="1" outlineLevel="1" x14ac:dyDescent="0.2">
      <c r="A71" s="31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35"/>
      <c r="R71" s="335"/>
      <c r="S71" s="335"/>
      <c r="T71" s="335"/>
      <c r="U71" s="335"/>
      <c r="V71" s="335"/>
      <c r="W71" s="335"/>
      <c r="X71" s="335"/>
      <c r="Y71" s="335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3"/>
      <c r="AN71" s="323"/>
      <c r="AO71" s="323"/>
      <c r="AP71" s="323"/>
      <c r="AQ71" s="323"/>
      <c r="AR71" s="323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4"/>
      <c r="BE71" s="324"/>
      <c r="BF71" s="324"/>
      <c r="BG71" s="324"/>
      <c r="BH71" s="77"/>
      <c r="BI71" s="314"/>
      <c r="BJ71" s="314"/>
      <c r="BK71" s="314"/>
      <c r="BL71" s="77"/>
    </row>
    <row r="72" spans="1:121" s="78" customFormat="1" ht="18" hidden="1" customHeight="1" outlineLevel="1" x14ac:dyDescent="0.2">
      <c r="A72" s="473" t="str">
        <f>IF(A74="","",A74)</f>
        <v/>
      </c>
      <c r="B72" s="473"/>
      <c r="C72" s="473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473"/>
      <c r="P72" s="473"/>
      <c r="Q72" s="458" t="s">
        <v>223</v>
      </c>
      <c r="R72" s="482"/>
      <c r="S72" s="482"/>
      <c r="T72" s="482"/>
      <c r="U72" s="482"/>
      <c r="V72" s="482"/>
      <c r="W72" s="482"/>
      <c r="X72" s="482"/>
      <c r="Y72" s="464"/>
      <c r="Z72" s="458"/>
      <c r="AA72" s="457"/>
      <c r="AB72" s="456"/>
      <c r="AC72" s="457"/>
      <c r="AD72" s="456"/>
      <c r="AE72" s="457"/>
      <c r="AF72" s="456"/>
      <c r="AG72" s="457"/>
      <c r="AH72" s="456"/>
      <c r="AI72" s="464"/>
      <c r="AJ72" s="458"/>
      <c r="AK72" s="457"/>
      <c r="AL72" s="456"/>
      <c r="AM72" s="457"/>
      <c r="AN72" s="456"/>
      <c r="AO72" s="457"/>
      <c r="AP72" s="456"/>
      <c r="AQ72" s="457"/>
      <c r="AR72" s="456"/>
      <c r="AS72" s="464"/>
      <c r="AT72" s="458"/>
      <c r="AU72" s="457"/>
      <c r="AV72" s="456"/>
      <c r="AW72" s="457"/>
      <c r="AX72" s="456"/>
      <c r="AY72" s="457"/>
      <c r="AZ72" s="456"/>
      <c r="BA72" s="457"/>
      <c r="BB72" s="456"/>
      <c r="BC72" s="464"/>
      <c r="BD72" s="499" t="str">
        <f>IF(COUNTIF(P72:BC72,"○")=0,"",COUNTIF(P72:BC72,"○"))</f>
        <v/>
      </c>
      <c r="BE72" s="500"/>
      <c r="BF72" s="500"/>
      <c r="BG72" s="500"/>
      <c r="BH72" s="77"/>
      <c r="BI72" s="314"/>
      <c r="BJ72" s="314"/>
      <c r="BK72" s="314"/>
      <c r="BL72" s="77"/>
    </row>
    <row r="73" spans="1:121" s="62" customFormat="1" ht="9" hidden="1" customHeight="1" outlineLevel="1" x14ac:dyDescent="0.2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34"/>
      <c r="L73" s="334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1"/>
      <c r="AT73" s="321"/>
      <c r="AU73" s="321"/>
      <c r="AV73" s="321"/>
      <c r="AW73" s="326"/>
      <c r="AX73" s="321"/>
      <c r="AY73" s="321"/>
      <c r="AZ73" s="321"/>
      <c r="BA73" s="321"/>
      <c r="BB73" s="321"/>
      <c r="BC73" s="321"/>
      <c r="BD73" s="321"/>
      <c r="BE73" s="321"/>
      <c r="BF73" s="321"/>
      <c r="BG73" s="321"/>
      <c r="BH73" s="55"/>
      <c r="BI73" s="314"/>
      <c r="BJ73" s="314"/>
      <c r="BK73" s="314"/>
      <c r="BL73" s="55"/>
    </row>
    <row r="74" spans="1:121" s="78" customFormat="1" ht="18" hidden="1" customHeight="1" outlineLevel="1" x14ac:dyDescent="0.2">
      <c r="A74" s="461"/>
      <c r="B74" s="467"/>
      <c r="C74" s="467"/>
      <c r="D74" s="467"/>
      <c r="E74" s="467"/>
      <c r="F74" s="467"/>
      <c r="G74" s="467"/>
      <c r="H74" s="467"/>
      <c r="I74" s="467"/>
      <c r="J74" s="467"/>
      <c r="K74" s="467"/>
      <c r="L74" s="468"/>
      <c r="M74" s="461" t="s">
        <v>221</v>
      </c>
      <c r="N74" s="467"/>
      <c r="O74" s="467"/>
      <c r="P74" s="468"/>
      <c r="Q74" s="476" t="s">
        <v>218</v>
      </c>
      <c r="R74" s="477"/>
      <c r="S74" s="477"/>
      <c r="T74" s="477"/>
      <c r="U74" s="477"/>
      <c r="V74" s="477"/>
      <c r="W74" s="477"/>
      <c r="X74" s="477"/>
      <c r="Y74" s="478"/>
      <c r="Z74" s="461"/>
      <c r="AA74" s="460"/>
      <c r="AB74" s="459"/>
      <c r="AC74" s="460"/>
      <c r="AD74" s="459"/>
      <c r="AE74" s="460"/>
      <c r="AF74" s="459"/>
      <c r="AG74" s="460"/>
      <c r="AH74" s="459"/>
      <c r="AI74" s="468"/>
      <c r="AJ74" s="461"/>
      <c r="AK74" s="460"/>
      <c r="AL74" s="459"/>
      <c r="AM74" s="460"/>
      <c r="AN74" s="459"/>
      <c r="AO74" s="460"/>
      <c r="AP74" s="459"/>
      <c r="AQ74" s="460"/>
      <c r="AR74" s="459"/>
      <c r="AS74" s="468"/>
      <c r="AT74" s="461"/>
      <c r="AU74" s="460"/>
      <c r="AV74" s="459"/>
      <c r="AW74" s="460"/>
      <c r="AX74" s="459"/>
      <c r="AY74" s="460"/>
      <c r="AZ74" s="459"/>
      <c r="BA74" s="460"/>
      <c r="BB74" s="459"/>
      <c r="BC74" s="468"/>
      <c r="BD74" s="493" t="str">
        <f>IF(COUNTIF(Z75:BC75,"○")=0,"",COUNTIF(Z75:BC75,"○"))</f>
        <v/>
      </c>
      <c r="BE74" s="494"/>
      <c r="BF74" s="494"/>
      <c r="BG74" s="495"/>
      <c r="BH74" s="77"/>
      <c r="BI74" s="314"/>
      <c r="BJ74" s="314"/>
      <c r="BK74" s="314"/>
      <c r="BL74" s="77"/>
    </row>
    <row r="75" spans="1:121" s="78" customFormat="1" ht="18" hidden="1" customHeight="1" outlineLevel="1" x14ac:dyDescent="0.2">
      <c r="A75" s="466"/>
      <c r="B75" s="469"/>
      <c r="C75" s="469"/>
      <c r="D75" s="469"/>
      <c r="E75" s="469"/>
      <c r="F75" s="469"/>
      <c r="G75" s="469"/>
      <c r="H75" s="469"/>
      <c r="I75" s="469"/>
      <c r="J75" s="469"/>
      <c r="K75" s="469"/>
      <c r="L75" s="465"/>
      <c r="M75" s="466"/>
      <c r="N75" s="469"/>
      <c r="O75" s="469"/>
      <c r="P75" s="465"/>
      <c r="Q75" s="479" t="s">
        <v>128</v>
      </c>
      <c r="R75" s="480"/>
      <c r="S75" s="480"/>
      <c r="T75" s="480"/>
      <c r="U75" s="480"/>
      <c r="V75" s="480"/>
      <c r="W75" s="480"/>
      <c r="X75" s="480"/>
      <c r="Y75" s="481"/>
      <c r="Z75" s="466"/>
      <c r="AA75" s="463"/>
      <c r="AB75" s="462"/>
      <c r="AC75" s="463"/>
      <c r="AD75" s="462"/>
      <c r="AE75" s="463"/>
      <c r="AF75" s="462"/>
      <c r="AG75" s="463"/>
      <c r="AH75" s="462"/>
      <c r="AI75" s="465"/>
      <c r="AJ75" s="466"/>
      <c r="AK75" s="463"/>
      <c r="AL75" s="462"/>
      <c r="AM75" s="463"/>
      <c r="AN75" s="462"/>
      <c r="AO75" s="463"/>
      <c r="AP75" s="462"/>
      <c r="AQ75" s="463"/>
      <c r="AR75" s="462"/>
      <c r="AS75" s="465"/>
      <c r="AT75" s="466"/>
      <c r="AU75" s="463"/>
      <c r="AV75" s="462"/>
      <c r="AW75" s="463"/>
      <c r="AX75" s="462"/>
      <c r="AY75" s="463"/>
      <c r="AZ75" s="462"/>
      <c r="BA75" s="463"/>
      <c r="BB75" s="462"/>
      <c r="BC75" s="465"/>
      <c r="BD75" s="496"/>
      <c r="BE75" s="497"/>
      <c r="BF75" s="497"/>
      <c r="BG75" s="498"/>
      <c r="BH75" s="77"/>
      <c r="BI75" s="314"/>
      <c r="BJ75" s="314"/>
      <c r="BK75" s="314"/>
      <c r="BL75" s="77"/>
    </row>
    <row r="76" spans="1:121" s="78" customFormat="1" ht="9" hidden="1" customHeight="1" outlineLevel="1" x14ac:dyDescent="0.2">
      <c r="A76" s="315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35"/>
      <c r="R76" s="335"/>
      <c r="S76" s="335"/>
      <c r="T76" s="335"/>
      <c r="U76" s="335"/>
      <c r="V76" s="335"/>
      <c r="W76" s="335"/>
      <c r="X76" s="335"/>
      <c r="Y76" s="335"/>
      <c r="Z76" s="323"/>
      <c r="AA76" s="323"/>
      <c r="AB76" s="323"/>
      <c r="AC76" s="323"/>
      <c r="AD76" s="323"/>
      <c r="AE76" s="323"/>
      <c r="AF76" s="323"/>
      <c r="AG76" s="323"/>
      <c r="AH76" s="323"/>
      <c r="AI76" s="323"/>
      <c r="AJ76" s="323"/>
      <c r="AK76" s="323"/>
      <c r="AL76" s="323"/>
      <c r="AM76" s="323"/>
      <c r="AN76" s="323"/>
      <c r="AO76" s="323"/>
      <c r="AP76" s="323"/>
      <c r="AQ76" s="323"/>
      <c r="AR76" s="323"/>
      <c r="AS76" s="323"/>
      <c r="AT76" s="323"/>
      <c r="AU76" s="323"/>
      <c r="AV76" s="323"/>
      <c r="AW76" s="323"/>
      <c r="AX76" s="323"/>
      <c r="AY76" s="323"/>
      <c r="AZ76" s="323"/>
      <c r="BA76" s="323"/>
      <c r="BB76" s="323"/>
      <c r="BC76" s="323"/>
      <c r="BD76" s="325"/>
      <c r="BE76" s="325"/>
      <c r="BF76" s="325"/>
      <c r="BG76" s="325"/>
      <c r="BH76" s="77"/>
      <c r="BI76" s="314"/>
      <c r="BJ76" s="314"/>
      <c r="BK76" s="314"/>
      <c r="BL76" s="77"/>
    </row>
    <row r="77" spans="1:121" s="78" customFormat="1" ht="18" hidden="1" customHeight="1" outlineLevel="1" x14ac:dyDescent="0.2">
      <c r="A77" s="474" t="str">
        <f>IF(A69="","",A69)</f>
        <v/>
      </c>
      <c r="B77" s="474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5"/>
      <c r="Q77" s="470" t="s">
        <v>219</v>
      </c>
      <c r="R77" s="471"/>
      <c r="S77" s="471"/>
      <c r="T77" s="471"/>
      <c r="U77" s="471"/>
      <c r="V77" s="471"/>
      <c r="W77" s="471"/>
      <c r="X77" s="471"/>
      <c r="Y77" s="472"/>
      <c r="Z77" s="458"/>
      <c r="AA77" s="457"/>
      <c r="AB77" s="456"/>
      <c r="AC77" s="457"/>
      <c r="AD77" s="456"/>
      <c r="AE77" s="457"/>
      <c r="AF77" s="456"/>
      <c r="AG77" s="457"/>
      <c r="AH77" s="456"/>
      <c r="AI77" s="464"/>
      <c r="AJ77" s="458"/>
      <c r="AK77" s="457"/>
      <c r="AL77" s="456"/>
      <c r="AM77" s="457"/>
      <c r="AN77" s="456"/>
      <c r="AO77" s="457"/>
      <c r="AP77" s="456"/>
      <c r="AQ77" s="457"/>
      <c r="AR77" s="456"/>
      <c r="AS77" s="464"/>
      <c r="AT77" s="458"/>
      <c r="AU77" s="457"/>
      <c r="AV77" s="456"/>
      <c r="AW77" s="457"/>
      <c r="AX77" s="456"/>
      <c r="AY77" s="457"/>
      <c r="AZ77" s="456"/>
      <c r="BA77" s="457"/>
      <c r="BB77" s="456"/>
      <c r="BC77" s="464"/>
      <c r="BD77" s="491"/>
      <c r="BE77" s="492"/>
      <c r="BF77" s="492"/>
      <c r="BG77" s="492"/>
      <c r="BH77" s="77"/>
      <c r="BI77" s="314"/>
      <c r="BJ77" s="314"/>
      <c r="BK77" s="314"/>
      <c r="BL77" s="77"/>
    </row>
    <row r="78" spans="1:121" s="78" customFormat="1" ht="16" customHeight="1" collapsed="1" x14ac:dyDescent="0.2">
      <c r="A78" s="328"/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28"/>
      <c r="AL78" s="328"/>
      <c r="AM78" s="328"/>
      <c r="AN78" s="328"/>
      <c r="AO78" s="328"/>
      <c r="AP78" s="328"/>
      <c r="AQ78" s="328"/>
      <c r="AR78" s="336" t="s">
        <v>227</v>
      </c>
      <c r="AS78" s="336"/>
      <c r="AT78" s="336"/>
      <c r="AU78" s="336"/>
      <c r="AV78" s="336"/>
      <c r="AW78" s="336"/>
      <c r="AX78" s="336"/>
      <c r="AY78" s="336"/>
      <c r="AZ78" s="336"/>
      <c r="BA78" s="336"/>
      <c r="BB78" s="336"/>
      <c r="BC78" s="336"/>
      <c r="BD78" s="336"/>
      <c r="BE78" s="336"/>
      <c r="BF78" s="336"/>
      <c r="BG78" s="336"/>
      <c r="BH78" s="305"/>
      <c r="BI78" s="314"/>
      <c r="BJ78" s="314"/>
      <c r="BK78" s="314"/>
      <c r="BL78" s="77"/>
    </row>
    <row r="79" spans="1:121" s="78" customFormat="1" ht="13" customHeight="1" x14ac:dyDescent="0.2">
      <c r="A79" s="328"/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28"/>
      <c r="AL79" s="328"/>
      <c r="AM79" s="328"/>
      <c r="AN79" s="328"/>
      <c r="AO79" s="328"/>
      <c r="AP79" s="328"/>
      <c r="AQ79" s="328"/>
      <c r="AR79" s="328"/>
      <c r="AS79" s="329"/>
      <c r="AT79" s="329"/>
      <c r="AU79" s="329"/>
      <c r="AV79" s="329"/>
      <c r="AW79" s="329"/>
      <c r="AX79" s="329"/>
      <c r="AY79" s="329"/>
      <c r="AZ79" s="329"/>
      <c r="BA79" s="329"/>
      <c r="BB79" s="329"/>
      <c r="BC79" s="329"/>
      <c r="BD79" s="329"/>
      <c r="BE79" s="329"/>
      <c r="BF79" s="329"/>
      <c r="BG79" s="329"/>
      <c r="BH79" s="307"/>
      <c r="BI79" s="77"/>
      <c r="BJ79" s="77"/>
      <c r="BK79" s="77"/>
      <c r="BL79" s="77"/>
    </row>
    <row r="80" spans="1:121" s="62" customFormat="1" x14ac:dyDescent="0.2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/>
      <c r="AB80" s="321"/>
      <c r="AC80" s="321"/>
      <c r="AD80" s="321"/>
      <c r="AE80" s="321"/>
      <c r="AF80" s="321"/>
      <c r="AG80" s="321"/>
      <c r="AH80" s="321"/>
      <c r="AI80" s="321"/>
      <c r="AJ80" s="321"/>
      <c r="AK80" s="321"/>
      <c r="AL80" s="321"/>
      <c r="AM80" s="321"/>
      <c r="AN80" s="321"/>
      <c r="AO80" s="321"/>
      <c r="AP80" s="321"/>
      <c r="AQ80" s="321"/>
      <c r="AR80" s="321"/>
      <c r="AS80" s="321"/>
      <c r="AT80" s="321"/>
      <c r="AU80" s="321"/>
      <c r="AV80" s="321"/>
      <c r="AW80" s="321"/>
      <c r="AX80" s="326"/>
      <c r="AY80" s="321"/>
      <c r="AZ80" s="321"/>
      <c r="BA80" s="321"/>
      <c r="BB80" s="321"/>
      <c r="BC80" s="321"/>
      <c r="BD80" s="321"/>
      <c r="BE80" s="321"/>
      <c r="BF80" s="321"/>
      <c r="BG80" s="321"/>
      <c r="BH80" s="55"/>
      <c r="BI80" s="55"/>
      <c r="BJ80" s="55"/>
      <c r="BK80" s="77"/>
      <c r="BL80" s="77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</row>
    <row r="81" spans="1:64" s="62" customFormat="1" ht="16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K81" s="304"/>
      <c r="L81" s="304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5"/>
      <c r="AW81" s="51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2"/>
      <c r="BI81" s="52"/>
      <c r="BJ81" s="52"/>
      <c r="BK81" s="52"/>
      <c r="BL81" s="52"/>
    </row>
    <row r="82" spans="1:64" s="62" customFormat="1" ht="16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K82" s="304"/>
      <c r="L82" s="304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5"/>
      <c r="AW82" s="51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2"/>
      <c r="BI82" s="52"/>
      <c r="BJ82" s="52"/>
      <c r="BK82" s="52"/>
      <c r="BL82" s="52"/>
    </row>
    <row r="83" spans="1:64" s="62" customFormat="1" ht="16" customHeigh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304"/>
      <c r="K83" s="304"/>
      <c r="L83" s="304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5"/>
      <c r="AW83" s="51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2"/>
      <c r="BI83" s="52"/>
      <c r="BJ83" s="52"/>
      <c r="BK83" s="52"/>
      <c r="BL83" s="52"/>
    </row>
    <row r="84" spans="1:64" s="62" customForma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5"/>
      <c r="AW84" s="51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2"/>
      <c r="BI84" s="52"/>
      <c r="BJ84" s="52"/>
      <c r="BK84" s="52"/>
      <c r="BL84" s="52"/>
    </row>
    <row r="85" spans="1:64" s="62" customForma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5"/>
      <c r="AW85" s="51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2"/>
      <c r="BI85" s="52"/>
      <c r="BJ85" s="52"/>
      <c r="BK85" s="52"/>
      <c r="BL85" s="52"/>
    </row>
    <row r="86" spans="1:64" s="62" customForma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5"/>
      <c r="AW86" s="51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2"/>
      <c r="BI86" s="52"/>
      <c r="BJ86" s="52"/>
      <c r="BK86" s="52"/>
      <c r="BL86" s="52"/>
    </row>
    <row r="87" spans="1:64" s="62" customForma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5"/>
      <c r="AW87" s="51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2"/>
      <c r="BI87" s="52"/>
      <c r="BJ87" s="52"/>
      <c r="BK87" s="52"/>
      <c r="BL87" s="52"/>
    </row>
    <row r="88" spans="1:64" s="62" customForma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5"/>
      <c r="AW88" s="51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2"/>
      <c r="BI88" s="52"/>
      <c r="BJ88" s="52"/>
      <c r="BK88" s="52"/>
      <c r="BL88" s="52"/>
    </row>
    <row r="89" spans="1:64" s="62" customForma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5"/>
      <c r="AW89" s="51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2"/>
      <c r="BI89" s="52"/>
      <c r="BJ89" s="52"/>
      <c r="BK89" s="52"/>
      <c r="BL89" s="52"/>
    </row>
    <row r="90" spans="1:64" s="62" customForma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5"/>
      <c r="AW90" s="51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2"/>
      <c r="BI90" s="52"/>
      <c r="BJ90" s="52"/>
      <c r="BK90" s="52"/>
      <c r="BL90" s="52"/>
    </row>
    <row r="91" spans="1:64" s="62" customFormat="1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5"/>
      <c r="AW91" s="51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2"/>
      <c r="BI91" s="52"/>
      <c r="BJ91" s="52"/>
      <c r="BK91" s="52"/>
      <c r="BL91" s="52"/>
    </row>
    <row r="92" spans="1:64" s="62" customFormat="1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5"/>
      <c r="AW92" s="51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2"/>
      <c r="BI92" s="52"/>
      <c r="BJ92" s="52"/>
      <c r="BK92" s="52"/>
      <c r="BL92" s="52"/>
    </row>
    <row r="93" spans="1:64" s="62" customFormat="1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5"/>
      <c r="AW93" s="51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2"/>
      <c r="BI93" s="52"/>
      <c r="BJ93" s="52"/>
      <c r="BK93" s="52"/>
      <c r="BL93" s="52"/>
    </row>
    <row r="94" spans="1:64" s="62" customFormat="1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5"/>
      <c r="AW94" s="51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2"/>
      <c r="BI94" s="52"/>
      <c r="BJ94" s="52"/>
      <c r="BK94" s="52"/>
      <c r="BL94" s="52"/>
    </row>
    <row r="95" spans="1:64" s="62" customFormat="1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5"/>
      <c r="AW95" s="51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2"/>
      <c r="BI95" s="52"/>
      <c r="BJ95" s="52"/>
      <c r="BK95" s="52"/>
      <c r="BL95" s="52"/>
    </row>
    <row r="96" spans="1:64" s="62" customFormat="1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5"/>
      <c r="AW96" s="51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2"/>
      <c r="BI96" s="52"/>
      <c r="BJ96" s="52"/>
      <c r="BK96" s="52"/>
      <c r="BL96" s="52"/>
    </row>
    <row r="97" spans="1:64" s="62" customFormat="1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5"/>
      <c r="AW97" s="51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2"/>
      <c r="BI97" s="52"/>
      <c r="BJ97" s="52"/>
      <c r="BK97" s="52"/>
      <c r="BL97" s="52"/>
    </row>
    <row r="98" spans="1:64" s="62" customForma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5"/>
      <c r="AW98" s="51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2"/>
      <c r="BI98" s="52"/>
      <c r="BJ98" s="52"/>
      <c r="BK98" s="52"/>
      <c r="BL98" s="52"/>
    </row>
    <row r="99" spans="1:64" s="62" customForma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5"/>
      <c r="AW99" s="51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2"/>
      <c r="BI99" s="52"/>
      <c r="BJ99" s="52"/>
      <c r="BK99" s="52"/>
      <c r="BL99" s="52"/>
    </row>
  </sheetData>
  <sheetProtection formatRows="0"/>
  <dataConsolidate/>
  <mergeCells count="723">
    <mergeCell ref="AJ77:AK77"/>
    <mergeCell ref="BB29:BD29"/>
    <mergeCell ref="BE29:BG29"/>
    <mergeCell ref="AK30:AS30"/>
    <mergeCell ref="AT30:AX30"/>
    <mergeCell ref="AY30:BA30"/>
    <mergeCell ref="BB30:BD30"/>
    <mergeCell ref="BE30:BG30"/>
    <mergeCell ref="AT31:AX31"/>
    <mergeCell ref="AY31:BA31"/>
    <mergeCell ref="BB31:BD31"/>
    <mergeCell ref="BE31:BG31"/>
    <mergeCell ref="A67:BG67"/>
    <mergeCell ref="AV69:AW69"/>
    <mergeCell ref="AX69:AY69"/>
    <mergeCell ref="A57:E57"/>
    <mergeCell ref="L55:N55"/>
    <mergeCell ref="AP74:AQ74"/>
    <mergeCell ref="AR74:AS74"/>
    <mergeCell ref="AI61:AJ61"/>
    <mergeCell ref="AL61:AM61"/>
    <mergeCell ref="AI59:AJ59"/>
    <mergeCell ref="U61:Y61"/>
    <mergeCell ref="Z61:AB61"/>
    <mergeCell ref="AC61:AE61"/>
    <mergeCell ref="A30:C30"/>
    <mergeCell ref="D30:F30"/>
    <mergeCell ref="G30:O30"/>
    <mergeCell ref="P30:T30"/>
    <mergeCell ref="U30:W30"/>
    <mergeCell ref="X30:Z30"/>
    <mergeCell ref="AA30:AC30"/>
    <mergeCell ref="AE30:AG30"/>
    <mergeCell ref="AH30:AJ30"/>
    <mergeCell ref="AE32:AG32"/>
    <mergeCell ref="AH32:AJ32"/>
    <mergeCell ref="AK32:AS32"/>
    <mergeCell ref="A32:C32"/>
    <mergeCell ref="D32:F32"/>
    <mergeCell ref="G32:O32"/>
    <mergeCell ref="A15:C15"/>
    <mergeCell ref="BF58:BG58"/>
    <mergeCell ref="A66:BG66"/>
    <mergeCell ref="AN69:AO69"/>
    <mergeCell ref="AP69:AQ69"/>
    <mergeCell ref="AR69:AS69"/>
    <mergeCell ref="AT69:AU69"/>
    <mergeCell ref="AT32:AX32"/>
    <mergeCell ref="AY32:BA32"/>
    <mergeCell ref="BB32:BD32"/>
    <mergeCell ref="BE32:BG32"/>
    <mergeCell ref="L57:N57"/>
    <mergeCell ref="A9:E9"/>
    <mergeCell ref="A35:C35"/>
    <mergeCell ref="D35:F35"/>
    <mergeCell ref="L50:N50"/>
    <mergeCell ref="L51:N51"/>
    <mergeCell ref="L52:N52"/>
    <mergeCell ref="A39:C39"/>
    <mergeCell ref="A51:E51"/>
    <mergeCell ref="D21:F21"/>
    <mergeCell ref="D26:F26"/>
    <mergeCell ref="A34:C34"/>
    <mergeCell ref="D34:F34"/>
    <mergeCell ref="A33:C33"/>
    <mergeCell ref="D33:F33"/>
    <mergeCell ref="A21:C21"/>
    <mergeCell ref="A24:C24"/>
    <mergeCell ref="D24:F24"/>
    <mergeCell ref="A23:C23"/>
    <mergeCell ref="D23:F23"/>
    <mergeCell ref="D27:F27"/>
    <mergeCell ref="A26:C26"/>
    <mergeCell ref="A36:C36"/>
    <mergeCell ref="D36:F36"/>
    <mergeCell ref="U16:W16"/>
    <mergeCell ref="P21:T21"/>
    <mergeCell ref="P22:T22"/>
    <mergeCell ref="R61:S61"/>
    <mergeCell ref="R60:S60"/>
    <mergeCell ref="A56:E56"/>
    <mergeCell ref="F56:H56"/>
    <mergeCell ref="I56:K56"/>
    <mergeCell ref="L56:N56"/>
    <mergeCell ref="O56:S56"/>
    <mergeCell ref="I55:K55"/>
    <mergeCell ref="I57:K57"/>
    <mergeCell ref="O57:P57"/>
    <mergeCell ref="A60:E60"/>
    <mergeCell ref="L61:N61"/>
    <mergeCell ref="I60:K60"/>
    <mergeCell ref="I61:K61"/>
    <mergeCell ref="L58:N58"/>
    <mergeCell ref="L59:N59"/>
    <mergeCell ref="L60:N60"/>
    <mergeCell ref="A61:E61"/>
    <mergeCell ref="I58:K58"/>
    <mergeCell ref="I59:K59"/>
    <mergeCell ref="A58:E58"/>
    <mergeCell ref="U17:W17"/>
    <mergeCell ref="U18:W18"/>
    <mergeCell ref="U19:W19"/>
    <mergeCell ref="U20:W20"/>
    <mergeCell ref="U21:W21"/>
    <mergeCell ref="U22:W22"/>
    <mergeCell ref="X21:Z21"/>
    <mergeCell ref="X22:Z22"/>
    <mergeCell ref="P17:T17"/>
    <mergeCell ref="P18:T18"/>
    <mergeCell ref="X18:Z18"/>
    <mergeCell ref="X19:Z19"/>
    <mergeCell ref="X20:Z20"/>
    <mergeCell ref="A28:C28"/>
    <mergeCell ref="D28:F28"/>
    <mergeCell ref="A25:C25"/>
    <mergeCell ref="D25:F25"/>
    <mergeCell ref="A27:C27"/>
    <mergeCell ref="A50:E50"/>
    <mergeCell ref="A46:J46"/>
    <mergeCell ref="A47:J47"/>
    <mergeCell ref="A41:J41"/>
    <mergeCell ref="A42:J42"/>
    <mergeCell ref="G33:O33"/>
    <mergeCell ref="G34:O34"/>
    <mergeCell ref="G35:O35"/>
    <mergeCell ref="G36:O36"/>
    <mergeCell ref="G37:O37"/>
    <mergeCell ref="A43:J43"/>
    <mergeCell ref="A44:J44"/>
    <mergeCell ref="G28:O28"/>
    <mergeCell ref="A29:C29"/>
    <mergeCell ref="D37:F37"/>
    <mergeCell ref="O50:S50"/>
    <mergeCell ref="P32:T32"/>
    <mergeCell ref="P28:T28"/>
    <mergeCell ref="A40:J40"/>
    <mergeCell ref="AK34:AS34"/>
    <mergeCell ref="AT33:AX33"/>
    <mergeCell ref="AT34:AX34"/>
    <mergeCell ref="AT35:AX35"/>
    <mergeCell ref="AT36:AX36"/>
    <mergeCell ref="AK35:AS35"/>
    <mergeCell ref="A55:E55"/>
    <mergeCell ref="D29:F29"/>
    <mergeCell ref="G29:O29"/>
    <mergeCell ref="P29:T29"/>
    <mergeCell ref="U29:W29"/>
    <mergeCell ref="X29:Z29"/>
    <mergeCell ref="AA29:AC29"/>
    <mergeCell ref="AE29:AG29"/>
    <mergeCell ref="AH29:AJ29"/>
    <mergeCell ref="AK29:AS29"/>
    <mergeCell ref="A31:C31"/>
    <mergeCell ref="D31:F31"/>
    <mergeCell ref="G31:O31"/>
    <mergeCell ref="P31:T31"/>
    <mergeCell ref="U31:W31"/>
    <mergeCell ref="X31:Z31"/>
    <mergeCell ref="A38:F38"/>
    <mergeCell ref="A37:C37"/>
    <mergeCell ref="U36:W36"/>
    <mergeCell ref="X36:Z36"/>
    <mergeCell ref="P33:T33"/>
    <mergeCell ref="P34:T34"/>
    <mergeCell ref="AA35:AC35"/>
    <mergeCell ref="AA33:AC33"/>
    <mergeCell ref="P35:T35"/>
    <mergeCell ref="P36:T36"/>
    <mergeCell ref="AA31:AC31"/>
    <mergeCell ref="X34:Z34"/>
    <mergeCell ref="U35:W35"/>
    <mergeCell ref="X35:Z35"/>
    <mergeCell ref="U28:W28"/>
    <mergeCell ref="X28:Z28"/>
    <mergeCell ref="U33:W33"/>
    <mergeCell ref="U34:W34"/>
    <mergeCell ref="X33:Z33"/>
    <mergeCell ref="AA28:AC28"/>
    <mergeCell ref="AA34:AC34"/>
    <mergeCell ref="U32:W32"/>
    <mergeCell ref="X32:Z32"/>
    <mergeCell ref="AA32:AC32"/>
    <mergeCell ref="AE22:AG22"/>
    <mergeCell ref="AE23:AG23"/>
    <mergeCell ref="AE24:AG24"/>
    <mergeCell ref="AE25:AG25"/>
    <mergeCell ref="AE26:AG26"/>
    <mergeCell ref="AE27:AG27"/>
    <mergeCell ref="AA22:AC22"/>
    <mergeCell ref="AA23:AC23"/>
    <mergeCell ref="AA24:AC24"/>
    <mergeCell ref="AA25:AC25"/>
    <mergeCell ref="X26:Z26"/>
    <mergeCell ref="AA26:AC26"/>
    <mergeCell ref="U27:W27"/>
    <mergeCell ref="X27:Z27"/>
    <mergeCell ref="AA27:AC27"/>
    <mergeCell ref="P26:T26"/>
    <mergeCell ref="P27:T27"/>
    <mergeCell ref="G25:O25"/>
    <mergeCell ref="U23:W23"/>
    <mergeCell ref="X23:Z23"/>
    <mergeCell ref="U24:W24"/>
    <mergeCell ref="X24:Z24"/>
    <mergeCell ref="G27:O27"/>
    <mergeCell ref="P23:T23"/>
    <mergeCell ref="P24:T24"/>
    <mergeCell ref="P25:T25"/>
    <mergeCell ref="U25:W25"/>
    <mergeCell ref="X25:Z25"/>
    <mergeCell ref="U26:W26"/>
    <mergeCell ref="A16:C16"/>
    <mergeCell ref="D16:F16"/>
    <mergeCell ref="G26:O26"/>
    <mergeCell ref="G16:O16"/>
    <mergeCell ref="G17:O17"/>
    <mergeCell ref="G18:O18"/>
    <mergeCell ref="G19:O19"/>
    <mergeCell ref="G20:O20"/>
    <mergeCell ref="G21:O21"/>
    <mergeCell ref="G22:O22"/>
    <mergeCell ref="G23:O23"/>
    <mergeCell ref="G24:O24"/>
    <mergeCell ref="A22:C22"/>
    <mergeCell ref="D22:F22"/>
    <mergeCell ref="A8:E8"/>
    <mergeCell ref="D15:F15"/>
    <mergeCell ref="AA15:AC15"/>
    <mergeCell ref="A20:C20"/>
    <mergeCell ref="D20:F20"/>
    <mergeCell ref="AA20:AC20"/>
    <mergeCell ref="AA19:AC19"/>
    <mergeCell ref="A19:C19"/>
    <mergeCell ref="D19:F19"/>
    <mergeCell ref="A18:C18"/>
    <mergeCell ref="D18:F18"/>
    <mergeCell ref="AA18:AC18"/>
    <mergeCell ref="P16:T16"/>
    <mergeCell ref="A17:C17"/>
    <mergeCell ref="D17:F17"/>
    <mergeCell ref="P19:T19"/>
    <mergeCell ref="P20:T20"/>
    <mergeCell ref="X16:Z16"/>
    <mergeCell ref="X17:Z17"/>
    <mergeCell ref="AA17:AC17"/>
    <mergeCell ref="AA9:AB9"/>
    <mergeCell ref="AA10:AB10"/>
    <mergeCell ref="AA11:AB11"/>
    <mergeCell ref="AA12:AB12"/>
    <mergeCell ref="A6:H6"/>
    <mergeCell ref="I6:R6"/>
    <mergeCell ref="S6:AB6"/>
    <mergeCell ref="AC6:AL6"/>
    <mergeCell ref="U15:W15"/>
    <mergeCell ref="X15:Z15"/>
    <mergeCell ref="AE15:AG15"/>
    <mergeCell ref="AH15:AJ15"/>
    <mergeCell ref="AK15:AX15"/>
    <mergeCell ref="G15:T15"/>
    <mergeCell ref="AH13:AJ13"/>
    <mergeCell ref="X13:Z13"/>
    <mergeCell ref="AA13:AG13"/>
    <mergeCell ref="AM6:BG6"/>
    <mergeCell ref="A7:H7"/>
    <mergeCell ref="I7:R7"/>
    <mergeCell ref="S7:AB7"/>
    <mergeCell ref="AC7:AL7"/>
    <mergeCell ref="AM7:BG7"/>
    <mergeCell ref="A10:U11"/>
    <mergeCell ref="I12:M12"/>
    <mergeCell ref="AU12:AY12"/>
    <mergeCell ref="AM10:BG11"/>
    <mergeCell ref="X9:Z12"/>
    <mergeCell ref="AC9:AE9"/>
    <mergeCell ref="AC10:AE10"/>
    <mergeCell ref="AC11:AE11"/>
    <mergeCell ref="AC12:AE12"/>
    <mergeCell ref="AF9:AG9"/>
    <mergeCell ref="AF10:AG10"/>
    <mergeCell ref="AF11:AG11"/>
    <mergeCell ref="AF12:AG12"/>
    <mergeCell ref="AY15:BA15"/>
    <mergeCell ref="AH9:AJ12"/>
    <mergeCell ref="AE14:AF14"/>
    <mergeCell ref="AM9:AQ9"/>
    <mergeCell ref="BE15:BG15"/>
    <mergeCell ref="BE23:BG23"/>
    <mergeCell ref="AH23:AJ23"/>
    <mergeCell ref="AH24:AJ24"/>
    <mergeCell ref="AH25:AJ25"/>
    <mergeCell ref="BE25:BG25"/>
    <mergeCell ref="AE16:AG16"/>
    <mergeCell ref="AE17:AG17"/>
    <mergeCell ref="AE18:AG18"/>
    <mergeCell ref="AE19:AG19"/>
    <mergeCell ref="AE20:AG20"/>
    <mergeCell ref="BE16:BG16"/>
    <mergeCell ref="BE17:BG17"/>
    <mergeCell ref="BE18:BG18"/>
    <mergeCell ref="AY19:BA19"/>
    <mergeCell ref="BB19:BD19"/>
    <mergeCell ref="BE19:BG19"/>
    <mergeCell ref="AY20:BA20"/>
    <mergeCell ref="BB20:BD20"/>
    <mergeCell ref="BE20:BG20"/>
    <mergeCell ref="AT19:AX19"/>
    <mergeCell ref="AT20:AX20"/>
    <mergeCell ref="AH16:AJ16"/>
    <mergeCell ref="AH17:AJ17"/>
    <mergeCell ref="AK26:AS26"/>
    <mergeCell ref="AK27:AS27"/>
    <mergeCell ref="AY25:BA25"/>
    <mergeCell ref="BB25:BD25"/>
    <mergeCell ref="BB15:BD15"/>
    <mergeCell ref="AH26:AJ26"/>
    <mergeCell ref="AT25:AX25"/>
    <mergeCell ref="AT26:AX26"/>
    <mergeCell ref="AY26:BA26"/>
    <mergeCell ref="BB26:BD26"/>
    <mergeCell ref="AY21:BA21"/>
    <mergeCell ref="BB21:BD21"/>
    <mergeCell ref="AH18:AJ18"/>
    <mergeCell ref="AH19:AJ19"/>
    <mergeCell ref="AH20:AJ20"/>
    <mergeCell ref="AY16:BA16"/>
    <mergeCell ref="BB16:BD16"/>
    <mergeCell ref="AY17:BA17"/>
    <mergeCell ref="BB17:BD17"/>
    <mergeCell ref="AY18:BA18"/>
    <mergeCell ref="BB18:BD18"/>
    <mergeCell ref="AT16:AX16"/>
    <mergeCell ref="AT17:AX17"/>
    <mergeCell ref="AT18:AX18"/>
    <mergeCell ref="AK24:AS24"/>
    <mergeCell ref="AK25:AS25"/>
    <mergeCell ref="AK23:AS23"/>
    <mergeCell ref="BE21:BG21"/>
    <mergeCell ref="BE34:BG34"/>
    <mergeCell ref="AY35:BA35"/>
    <mergeCell ref="BB35:BD35"/>
    <mergeCell ref="BE35:BG35"/>
    <mergeCell ref="BB37:BD37"/>
    <mergeCell ref="BE37:BG37"/>
    <mergeCell ref="AY28:BA28"/>
    <mergeCell ref="BB28:BD28"/>
    <mergeCell ref="BE28:BG28"/>
    <mergeCell ref="AY33:BA33"/>
    <mergeCell ref="BB33:BD33"/>
    <mergeCell ref="BE33:BG33"/>
    <mergeCell ref="AY34:BA34"/>
    <mergeCell ref="BB34:BD34"/>
    <mergeCell ref="AY36:BA36"/>
    <mergeCell ref="BB36:BD36"/>
    <mergeCell ref="BE36:BG36"/>
    <mergeCell ref="AY37:BA37"/>
    <mergeCell ref="BE26:BG26"/>
    <mergeCell ref="AY27:BA27"/>
    <mergeCell ref="BB27:BD27"/>
    <mergeCell ref="BE27:BG27"/>
    <mergeCell ref="AY29:BA29"/>
    <mergeCell ref="AY24:BA24"/>
    <mergeCell ref="BB24:BD24"/>
    <mergeCell ref="BE24:BG24"/>
    <mergeCell ref="AY22:BA22"/>
    <mergeCell ref="BB22:BD22"/>
    <mergeCell ref="BE22:BG22"/>
    <mergeCell ref="AY23:BA23"/>
    <mergeCell ref="BB23:BD23"/>
    <mergeCell ref="AK22:AS22"/>
    <mergeCell ref="AH33:AJ33"/>
    <mergeCell ref="AE36:AG36"/>
    <mergeCell ref="AE31:AG31"/>
    <mergeCell ref="AH31:AJ31"/>
    <mergeCell ref="AT29:AX29"/>
    <mergeCell ref="AH34:AJ34"/>
    <mergeCell ref="AH35:AJ35"/>
    <mergeCell ref="AA16:AC16"/>
    <mergeCell ref="AA21:AC21"/>
    <mergeCell ref="AT22:AX22"/>
    <mergeCell ref="AT23:AX23"/>
    <mergeCell ref="AT24:AX24"/>
    <mergeCell ref="AE21:AG21"/>
    <mergeCell ref="AK16:AS16"/>
    <mergeCell ref="AK17:AS17"/>
    <mergeCell ref="AK18:AS18"/>
    <mergeCell ref="AK19:AS19"/>
    <mergeCell ref="AK20:AS20"/>
    <mergeCell ref="AK21:AS21"/>
    <mergeCell ref="AH21:AJ21"/>
    <mergeCell ref="AH22:AJ22"/>
    <mergeCell ref="AT21:AX21"/>
    <mergeCell ref="AH27:AJ27"/>
    <mergeCell ref="AT27:AX27"/>
    <mergeCell ref="AK37:AS37"/>
    <mergeCell ref="AL51:AM51"/>
    <mergeCell ref="U38:AC38"/>
    <mergeCell ref="AE37:AG37"/>
    <mergeCell ref="AE46:AN46"/>
    <mergeCell ref="AE47:AN47"/>
    <mergeCell ref="AC51:AE51"/>
    <mergeCell ref="AE28:AG28"/>
    <mergeCell ref="AE33:AG33"/>
    <mergeCell ref="AE34:AG34"/>
    <mergeCell ref="AE41:AN41"/>
    <mergeCell ref="AE42:AN42"/>
    <mergeCell ref="AE43:AN43"/>
    <mergeCell ref="AE44:AN44"/>
    <mergeCell ref="AE45:AN45"/>
    <mergeCell ref="AH36:AJ36"/>
    <mergeCell ref="AK28:AS28"/>
    <mergeCell ref="AK33:AS33"/>
    <mergeCell ref="AK31:AS31"/>
    <mergeCell ref="AK38:AX38"/>
    <mergeCell ref="AK36:AS36"/>
    <mergeCell ref="AT28:AX28"/>
    <mergeCell ref="AE35:AG35"/>
    <mergeCell ref="AH28:AJ28"/>
    <mergeCell ref="AA36:AC36"/>
    <mergeCell ref="AC56:AE56"/>
    <mergeCell ref="AF56:AH56"/>
    <mergeCell ref="AI56:AM56"/>
    <mergeCell ref="AI53:AJ53"/>
    <mergeCell ref="AL53:AM53"/>
    <mergeCell ref="A49:BG49"/>
    <mergeCell ref="AO50:AS50"/>
    <mergeCell ref="AT50:AV50"/>
    <mergeCell ref="AZ50:BB50"/>
    <mergeCell ref="BC50:BG50"/>
    <mergeCell ref="U55:Y55"/>
    <mergeCell ref="AC55:AE55"/>
    <mergeCell ref="AF51:AH51"/>
    <mergeCell ref="U37:W37"/>
    <mergeCell ref="AC52:AE52"/>
    <mergeCell ref="U53:Y53"/>
    <mergeCell ref="Z54:AB54"/>
    <mergeCell ref="X37:Z37"/>
    <mergeCell ref="AA37:AC37"/>
    <mergeCell ref="AE38:AJ38"/>
    <mergeCell ref="U50:Y50"/>
    <mergeCell ref="U51:Y51"/>
    <mergeCell ref="AH37:AJ37"/>
    <mergeCell ref="O55:P55"/>
    <mergeCell ref="R53:S53"/>
    <mergeCell ref="R52:S52"/>
    <mergeCell ref="P37:T37"/>
    <mergeCell ref="R51:S51"/>
    <mergeCell ref="A45:J45"/>
    <mergeCell ref="AI55:AJ55"/>
    <mergeCell ref="AI50:AM50"/>
    <mergeCell ref="Z50:AB50"/>
    <mergeCell ref="AC50:AE50"/>
    <mergeCell ref="O51:P51"/>
    <mergeCell ref="O52:P52"/>
    <mergeCell ref="O53:P53"/>
    <mergeCell ref="AF50:AH50"/>
    <mergeCell ref="Z51:AB51"/>
    <mergeCell ref="G38:T38"/>
    <mergeCell ref="O54:P54"/>
    <mergeCell ref="U52:Y52"/>
    <mergeCell ref="AT37:AX37"/>
    <mergeCell ref="A52:E52"/>
    <mergeCell ref="A53:E53"/>
    <mergeCell ref="AC54:AE54"/>
    <mergeCell ref="AF54:AH54"/>
    <mergeCell ref="AI54:AJ54"/>
    <mergeCell ref="AL54:AM54"/>
    <mergeCell ref="Z53:AB53"/>
    <mergeCell ref="AC53:AE53"/>
    <mergeCell ref="AF53:AH53"/>
    <mergeCell ref="AI51:AJ51"/>
    <mergeCell ref="AL52:AM52"/>
    <mergeCell ref="A54:E54"/>
    <mergeCell ref="I52:K52"/>
    <mergeCell ref="I53:K53"/>
    <mergeCell ref="L53:N53"/>
    <mergeCell ref="L54:N54"/>
    <mergeCell ref="AF52:AH52"/>
    <mergeCell ref="AI52:AJ52"/>
    <mergeCell ref="I54:K54"/>
    <mergeCell ref="AW53:AY53"/>
    <mergeCell ref="AO54:AS54"/>
    <mergeCell ref="AE40:AN40"/>
    <mergeCell ref="AO51:AS51"/>
    <mergeCell ref="AT51:AV51"/>
    <mergeCell ref="AZ51:BB51"/>
    <mergeCell ref="AF55:AH55"/>
    <mergeCell ref="Z55:AB55"/>
    <mergeCell ref="AO55:AS55"/>
    <mergeCell ref="AT55:AV55"/>
    <mergeCell ref="AW55:AY55"/>
    <mergeCell ref="AY38:BG38"/>
    <mergeCell ref="AL55:AM55"/>
    <mergeCell ref="Z52:AB52"/>
    <mergeCell ref="AO53:AS53"/>
    <mergeCell ref="AT53:AV53"/>
    <mergeCell ref="BC55:BD55"/>
    <mergeCell ref="BF55:BG55"/>
    <mergeCell ref="AT54:AV54"/>
    <mergeCell ref="AW54:AY54"/>
    <mergeCell ref="BF53:BG53"/>
    <mergeCell ref="BF54:BG54"/>
    <mergeCell ref="BF52:BG52"/>
    <mergeCell ref="BC51:BD51"/>
    <mergeCell ref="BF57:BG57"/>
    <mergeCell ref="AZ55:BB55"/>
    <mergeCell ref="U56:Y56"/>
    <mergeCell ref="Z57:AB57"/>
    <mergeCell ref="AC57:AE57"/>
    <mergeCell ref="AF57:AH57"/>
    <mergeCell ref="AI57:AJ57"/>
    <mergeCell ref="AL57:AM57"/>
    <mergeCell ref="U57:Y57"/>
    <mergeCell ref="BC56:BG56"/>
    <mergeCell ref="Z56:AB56"/>
    <mergeCell ref="AO56:AS56"/>
    <mergeCell ref="AT56:AV56"/>
    <mergeCell ref="AW56:AY56"/>
    <mergeCell ref="AZ56:BB56"/>
    <mergeCell ref="Z58:AB58"/>
    <mergeCell ref="O58:P58"/>
    <mergeCell ref="Z59:AB59"/>
    <mergeCell ref="U58:Y58"/>
    <mergeCell ref="U59:Y59"/>
    <mergeCell ref="AZ58:BB58"/>
    <mergeCell ref="BC58:BD58"/>
    <mergeCell ref="AO57:AS57"/>
    <mergeCell ref="AT57:AV57"/>
    <mergeCell ref="AW57:AY57"/>
    <mergeCell ref="AO58:AS58"/>
    <mergeCell ref="AT58:AV58"/>
    <mergeCell ref="AW58:AY58"/>
    <mergeCell ref="AZ57:BB57"/>
    <mergeCell ref="BC57:BD57"/>
    <mergeCell ref="AL59:AM59"/>
    <mergeCell ref="AC59:AE59"/>
    <mergeCell ref="AF59:AH59"/>
    <mergeCell ref="AI58:AJ58"/>
    <mergeCell ref="AL58:AM58"/>
    <mergeCell ref="AF58:AH58"/>
    <mergeCell ref="A59:E59"/>
    <mergeCell ref="O61:P61"/>
    <mergeCell ref="O60:P60"/>
    <mergeCell ref="F60:H60"/>
    <mergeCell ref="F61:H61"/>
    <mergeCell ref="AZ60:BB60"/>
    <mergeCell ref="BC60:BD60"/>
    <mergeCell ref="BF60:BG60"/>
    <mergeCell ref="AO61:AS61"/>
    <mergeCell ref="AT61:AV61"/>
    <mergeCell ref="AW61:AY61"/>
    <mergeCell ref="AZ61:BB61"/>
    <mergeCell ref="U60:Y60"/>
    <mergeCell ref="Z60:AB60"/>
    <mergeCell ref="AI60:AJ60"/>
    <mergeCell ref="AL60:AM60"/>
    <mergeCell ref="AF60:AH60"/>
    <mergeCell ref="AZ59:BB59"/>
    <mergeCell ref="BC59:BD59"/>
    <mergeCell ref="BF59:BG59"/>
    <mergeCell ref="AW59:AY59"/>
    <mergeCell ref="AO59:AS59"/>
    <mergeCell ref="AT59:AV59"/>
    <mergeCell ref="BC61:BD61"/>
    <mergeCell ref="BF61:BG61"/>
    <mergeCell ref="AO60:AS60"/>
    <mergeCell ref="AT60:AV60"/>
    <mergeCell ref="AW60:AY60"/>
    <mergeCell ref="M1:AU2"/>
    <mergeCell ref="A3:J5"/>
    <mergeCell ref="AX3:BG5"/>
    <mergeCell ref="I50:K50"/>
    <mergeCell ref="U54:Y54"/>
    <mergeCell ref="R59:S59"/>
    <mergeCell ref="R58:S58"/>
    <mergeCell ref="O59:P59"/>
    <mergeCell ref="I51:K51"/>
    <mergeCell ref="R57:S57"/>
    <mergeCell ref="R55:S55"/>
    <mergeCell ref="R54:S54"/>
    <mergeCell ref="F50:H50"/>
    <mergeCell ref="F51:H51"/>
    <mergeCell ref="F52:H52"/>
    <mergeCell ref="F53:H53"/>
    <mergeCell ref="F54:H54"/>
    <mergeCell ref="F55:H55"/>
    <mergeCell ref="F57:H57"/>
    <mergeCell ref="M3:AU4"/>
    <mergeCell ref="A14:B14"/>
    <mergeCell ref="F58:H58"/>
    <mergeCell ref="F59:H59"/>
    <mergeCell ref="AW50:AY50"/>
    <mergeCell ref="AZ70:BA70"/>
    <mergeCell ref="BB70:BC70"/>
    <mergeCell ref="AC58:AE58"/>
    <mergeCell ref="AW51:AY51"/>
    <mergeCell ref="AZ53:BB53"/>
    <mergeCell ref="BC53:BD53"/>
    <mergeCell ref="AZ54:BB54"/>
    <mergeCell ref="BC54:BD54"/>
    <mergeCell ref="BD68:BG68"/>
    <mergeCell ref="BF51:BG51"/>
    <mergeCell ref="AO52:AS52"/>
    <mergeCell ref="AT52:AV52"/>
    <mergeCell ref="AW52:AY52"/>
    <mergeCell ref="AZ52:BB52"/>
    <mergeCell ref="BC52:BD52"/>
    <mergeCell ref="AR68:AS68"/>
    <mergeCell ref="AT68:AU68"/>
    <mergeCell ref="AV68:AW68"/>
    <mergeCell ref="AX68:AY68"/>
    <mergeCell ref="AZ68:BA68"/>
    <mergeCell ref="BD72:BG72"/>
    <mergeCell ref="AN72:AO72"/>
    <mergeCell ref="AD72:AE72"/>
    <mergeCell ref="AF72:AG72"/>
    <mergeCell ref="AH72:AI72"/>
    <mergeCell ref="AJ72:AK72"/>
    <mergeCell ref="AL72:AM72"/>
    <mergeCell ref="AD70:AE70"/>
    <mergeCell ref="AF70:AG70"/>
    <mergeCell ref="AH70:AI70"/>
    <mergeCell ref="AJ70:AK70"/>
    <mergeCell ref="AL70:AM70"/>
    <mergeCell ref="AP72:AQ72"/>
    <mergeCell ref="AR72:AS72"/>
    <mergeCell ref="AT72:AU72"/>
    <mergeCell ref="AV72:AW72"/>
    <mergeCell ref="AX72:AY72"/>
    <mergeCell ref="AZ72:BA72"/>
    <mergeCell ref="BB72:BC72"/>
    <mergeCell ref="BD69:BG70"/>
    <mergeCell ref="BB69:BC69"/>
    <mergeCell ref="AL69:AM69"/>
    <mergeCell ref="AJ69:AK69"/>
    <mergeCell ref="AH69:AI69"/>
    <mergeCell ref="BD77:BG77"/>
    <mergeCell ref="AX75:AY75"/>
    <mergeCell ref="AZ75:BA75"/>
    <mergeCell ref="BB75:BC75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D74:BG75"/>
    <mergeCell ref="BB77:BC77"/>
    <mergeCell ref="AT74:AU74"/>
    <mergeCell ref="AV74:AW74"/>
    <mergeCell ref="AX74:AY74"/>
    <mergeCell ref="AZ74:BA74"/>
    <mergeCell ref="BB74:BC74"/>
    <mergeCell ref="AL75:AM75"/>
    <mergeCell ref="AN75:AO75"/>
    <mergeCell ref="AP75:AQ75"/>
    <mergeCell ref="AR75:AS75"/>
    <mergeCell ref="AT75:AU75"/>
    <mergeCell ref="AC60:AE60"/>
    <mergeCell ref="AF61:AH61"/>
    <mergeCell ref="BB68:BC68"/>
    <mergeCell ref="A68:L68"/>
    <mergeCell ref="M68:P68"/>
    <mergeCell ref="Q68:Y68"/>
    <mergeCell ref="AH68:AI68"/>
    <mergeCell ref="AF68:AG68"/>
    <mergeCell ref="Z68:AA68"/>
    <mergeCell ref="AD68:AE68"/>
    <mergeCell ref="AB68:AC68"/>
    <mergeCell ref="AJ68:AK68"/>
    <mergeCell ref="AL68:AM68"/>
    <mergeCell ref="AN68:AO68"/>
    <mergeCell ref="AP68:AQ68"/>
    <mergeCell ref="A63:E63"/>
    <mergeCell ref="AX70:AY70"/>
    <mergeCell ref="A69:L70"/>
    <mergeCell ref="Q77:Y77"/>
    <mergeCell ref="M74:P75"/>
    <mergeCell ref="A74:L75"/>
    <mergeCell ref="A72:P72"/>
    <mergeCell ref="A77:P77"/>
    <mergeCell ref="Z72:AA72"/>
    <mergeCell ref="AB72:AC72"/>
    <mergeCell ref="Q74:Y74"/>
    <mergeCell ref="M69:P70"/>
    <mergeCell ref="Q70:Y70"/>
    <mergeCell ref="Q72:Y72"/>
    <mergeCell ref="Q75:Y75"/>
    <mergeCell ref="Q69:Y69"/>
    <mergeCell ref="Z75:AA75"/>
    <mergeCell ref="AB75:AC75"/>
    <mergeCell ref="Z70:AA70"/>
    <mergeCell ref="AB70:AC70"/>
    <mergeCell ref="AF74:AG74"/>
    <mergeCell ref="AH74:AI74"/>
    <mergeCell ref="AJ74:AK74"/>
    <mergeCell ref="AL74:AM74"/>
    <mergeCell ref="AN74:AO74"/>
    <mergeCell ref="AR78:BG78"/>
    <mergeCell ref="AF77:AG77"/>
    <mergeCell ref="AD77:AE77"/>
    <mergeCell ref="AB77:AC77"/>
    <mergeCell ref="Z77:AA77"/>
    <mergeCell ref="AB74:AC74"/>
    <mergeCell ref="AZ69:BA69"/>
    <mergeCell ref="AF69:AG69"/>
    <mergeCell ref="AD69:AE69"/>
    <mergeCell ref="AB69:AC69"/>
    <mergeCell ref="Z69:AA69"/>
    <mergeCell ref="AV75:AW75"/>
    <mergeCell ref="Z74:AA74"/>
    <mergeCell ref="AH77:AI77"/>
    <mergeCell ref="AN70:AO70"/>
    <mergeCell ref="AP70:AQ70"/>
    <mergeCell ref="AR70:AS70"/>
    <mergeCell ref="AT70:AU70"/>
    <mergeCell ref="AD74:AE74"/>
    <mergeCell ref="AD75:AE75"/>
    <mergeCell ref="AF75:AG75"/>
    <mergeCell ref="AH75:AI75"/>
    <mergeCell ref="AJ75:AK75"/>
    <mergeCell ref="AV70:AW70"/>
  </mergeCells>
  <phoneticPr fontId="5"/>
  <dataValidations count="7">
    <dataValidation type="list" errorStyle="information" allowBlank="1" showInputMessage="1" showErrorMessage="1" sqref="AT16:AX37 P16:T37" xr:uid="{5BFDB4A9-C360-504E-B14D-598828826A04}">
      <formula1>"(C),(GK),(C/GK)"</formula1>
    </dataValidation>
    <dataValidation type="list" allowBlank="1" showInputMessage="1" showErrorMessage="1" sqref="AF51:AF55 AZ51:AZ55 L51:L55" xr:uid="{B7F7B98A-C40E-C948-A003-13DFF9FE8E09}">
      <formula1>"FG,PC,PS,"</formula1>
    </dataValidation>
    <dataValidation type="list" errorStyle="information" allowBlank="1" showInputMessage="1" showErrorMessage="1" error="そのまま続けてください" sqref="Z51:Z55 AT51:AT55 F51:F55" xr:uid="{CF9B6858-1FF2-6D44-8D75-6E3077676DB4}">
      <formula1>"15+,30+,45+,60+,"</formula1>
    </dataValidation>
    <dataValidation type="list" allowBlank="1" showInputMessage="1" showErrorMessage="1" sqref="Z70:BC71 Z75:BC76" xr:uid="{5AEF43BF-736E-F943-A23F-9486E1A6D4B2}">
      <formula1>"○,×"</formula1>
    </dataValidation>
    <dataValidation type="list" errorStyle="information" allowBlank="1" showInputMessage="1" showErrorMessage="1" error="1~60分はOKを選択ください" prompt="１〜60分及びリストから選択ください" sqref="AE16:AG37 A16:C37" xr:uid="{45D2D488-4CC1-AE4D-8AB2-2D71D6714CC0}">
      <formula1>"×,15+,30+,45+,60+,SO,DNP,S,"</formula1>
    </dataValidation>
    <dataValidation type="list" errorStyle="information" allowBlank="1" showInputMessage="1" showErrorMessage="1" error="1~60分はOKを選択ください" prompt="１〜60分及びリストから選択ください" sqref="AY16:BG37 U16:AC37" xr:uid="{429B7C4D-5F31-C642-BBDC-CDF64201DE23}">
      <formula1>"15+,30+,45+,60+,SO,"</formula1>
    </dataValidation>
    <dataValidation type="list" allowBlank="1" showInputMessage="1" showErrorMessage="1" sqref="F63:I63" xr:uid="{B9B1E98C-0BF4-404E-B04F-8A373422F755}">
      <formula1>"VUMP：,SUMP："</formula1>
    </dataValidation>
  </dataValidations>
  <printOptions horizontalCentered="1" verticalCentered="1"/>
  <pageMargins left="0.15748031496062992" right="0.15748031496062992" top="0.51181102362204722" bottom="0.23622047244094491" header="0" footer="0"/>
  <pageSetup paperSize="9" scale="80" orientation="portrait" r:id="rId1"/>
  <headerFooter alignWithMargins="0"/>
  <ignoredErrors>
    <ignoredError sqref="BD69 BD72:BG75 A72 A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F3B5-B0BF-754E-8F94-34FC22BC5C99}">
  <sheetPr>
    <tabColor rgb="FFFFC000"/>
    <outlinePr summaryRight="0"/>
  </sheetPr>
  <dimension ref="A1:DP90"/>
  <sheetViews>
    <sheetView view="pageBreakPreview" topLeftCell="A37" zoomScale="60" zoomScaleNormal="100" workbookViewId="0">
      <selection activeCell="BM76" sqref="BM76"/>
    </sheetView>
  </sheetViews>
  <sheetFormatPr defaultColWidth="8.81640625" defaultRowHeight="15" outlineLevelRow="1" x14ac:dyDescent="0.2"/>
  <cols>
    <col min="1" max="47" width="1.81640625" style="52" customWidth="1"/>
    <col min="48" max="48" width="1.81640625" style="55" customWidth="1"/>
    <col min="49" max="49" width="1.81640625" style="51" customWidth="1"/>
    <col min="50" max="59" width="1.81640625" style="55" customWidth="1"/>
    <col min="60" max="64" width="12.81640625" style="52" customWidth="1"/>
    <col min="65" max="16384" width="8.81640625" style="52"/>
  </cols>
  <sheetData>
    <row r="1" spans="1:64" ht="15" customHeight="1" x14ac:dyDescent="0.2">
      <c r="M1" s="592" t="s">
        <v>38</v>
      </c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75"/>
      <c r="AW1" s="75"/>
      <c r="AX1" s="75"/>
      <c r="AY1" s="75"/>
      <c r="AZ1" s="75"/>
      <c r="BA1" s="75"/>
      <c r="BB1" s="52"/>
      <c r="BC1" s="52"/>
      <c r="BD1" s="52"/>
      <c r="BE1" s="52"/>
      <c r="BF1" s="52"/>
      <c r="BG1" s="52"/>
      <c r="BH1" s="293"/>
      <c r="BI1" s="293"/>
      <c r="BJ1" s="293"/>
      <c r="BK1" s="293"/>
      <c r="BL1" s="293"/>
    </row>
    <row r="2" spans="1:64" ht="15" customHeight="1" x14ac:dyDescent="0.5">
      <c r="A2" s="56"/>
      <c r="B2" s="56"/>
      <c r="G2" s="53"/>
      <c r="H2" s="53"/>
      <c r="I2" s="53"/>
      <c r="J2" s="53"/>
      <c r="K2" s="53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60"/>
      <c r="AW2" s="60"/>
      <c r="AY2" s="298"/>
      <c r="AZ2" s="298"/>
      <c r="BA2" s="298"/>
      <c r="BB2" s="298"/>
      <c r="BC2" s="298"/>
      <c r="BD2" s="298"/>
      <c r="BE2" s="298"/>
      <c r="BF2" s="298"/>
      <c r="BG2" s="298"/>
      <c r="BH2" s="293"/>
      <c r="BI2"/>
      <c r="BJ2" s="293"/>
      <c r="BK2" s="293"/>
      <c r="BL2" s="293"/>
    </row>
    <row r="3" spans="1:64" ht="18" customHeight="1" x14ac:dyDescent="0.2">
      <c r="A3" s="506"/>
      <c r="B3" s="506"/>
      <c r="C3" s="506"/>
      <c r="D3" s="506"/>
      <c r="E3" s="506"/>
      <c r="F3" s="506"/>
      <c r="G3" s="506"/>
      <c r="H3" s="506"/>
      <c r="I3" s="506"/>
      <c r="J3" s="506"/>
      <c r="K3" s="57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508"/>
      <c r="AL3" s="508"/>
      <c r="AM3" s="508"/>
      <c r="AN3" s="508"/>
      <c r="AO3" s="508"/>
      <c r="AP3" s="508"/>
      <c r="AQ3" s="508"/>
      <c r="AR3" s="508"/>
      <c r="AS3" s="508"/>
      <c r="AT3" s="508"/>
      <c r="AU3" s="508"/>
      <c r="AX3" s="432" t="s">
        <v>132</v>
      </c>
      <c r="AY3" s="432"/>
      <c r="AZ3" s="432"/>
      <c r="BA3" s="432"/>
      <c r="BB3" s="432"/>
      <c r="BC3" s="432"/>
      <c r="BD3" s="432"/>
      <c r="BE3" s="432"/>
      <c r="BF3" s="432"/>
      <c r="BG3" s="432"/>
      <c r="BI3" s="316"/>
      <c r="BJ3" s="317"/>
      <c r="BK3" s="317"/>
      <c r="BL3" s="293"/>
    </row>
    <row r="4" spans="1:64" ht="18" customHeight="1" x14ac:dyDescent="0.2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8"/>
      <c r="L4" s="95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293"/>
      <c r="BI4" s="317"/>
      <c r="BJ4" s="317"/>
      <c r="BK4" s="317"/>
      <c r="BL4" s="293"/>
    </row>
    <row r="5" spans="1:64" ht="10" customHeight="1" x14ac:dyDescent="0.2">
      <c r="A5" s="507"/>
      <c r="B5" s="507"/>
      <c r="C5" s="507"/>
      <c r="D5" s="507"/>
      <c r="E5" s="507"/>
      <c r="F5" s="507"/>
      <c r="G5" s="507"/>
      <c r="H5" s="507"/>
      <c r="I5" s="507"/>
      <c r="J5" s="507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  <c r="V5" s="60"/>
      <c r="W5" s="60"/>
      <c r="X5" s="60"/>
      <c r="Y5" s="60"/>
      <c r="Z5" s="60"/>
      <c r="AA5" s="60"/>
      <c r="AB5" s="60"/>
      <c r="AC5" s="60"/>
      <c r="AD5" s="60"/>
      <c r="AE5" s="59"/>
      <c r="AF5" s="59"/>
      <c r="AG5" s="59"/>
      <c r="AH5" s="59"/>
      <c r="AI5" s="59"/>
      <c r="AJ5" s="59"/>
      <c r="AK5" s="59"/>
      <c r="AL5" s="59"/>
      <c r="AM5" s="59"/>
      <c r="AN5" s="75"/>
      <c r="AP5" s="96"/>
      <c r="AQ5" s="96"/>
      <c r="AX5" s="433"/>
      <c r="AY5" s="433"/>
      <c r="AZ5" s="433"/>
      <c r="BA5" s="433"/>
      <c r="BB5" s="433"/>
      <c r="BC5" s="433"/>
      <c r="BD5" s="433"/>
      <c r="BE5" s="433"/>
      <c r="BF5" s="433"/>
      <c r="BG5" s="433"/>
      <c r="BH5" s="293"/>
      <c r="BI5" s="293"/>
      <c r="BJ5" s="293"/>
      <c r="BK5" s="293"/>
      <c r="BL5" s="293"/>
    </row>
    <row r="6" spans="1:64" ht="19" customHeight="1" x14ac:dyDescent="0.2">
      <c r="A6" s="439" t="s">
        <v>2</v>
      </c>
      <c r="B6" s="440"/>
      <c r="C6" s="440"/>
      <c r="D6" s="440"/>
      <c r="E6" s="440"/>
      <c r="F6" s="440"/>
      <c r="G6" s="440"/>
      <c r="H6" s="440"/>
      <c r="I6" s="440" t="s">
        <v>213</v>
      </c>
      <c r="J6" s="440"/>
      <c r="K6" s="440"/>
      <c r="L6" s="440"/>
      <c r="M6" s="440"/>
      <c r="N6" s="440"/>
      <c r="O6" s="440"/>
      <c r="P6" s="440"/>
      <c r="Q6" s="440"/>
      <c r="R6" s="440"/>
      <c r="S6" s="440" t="s">
        <v>97</v>
      </c>
      <c r="T6" s="440"/>
      <c r="U6" s="440"/>
      <c r="V6" s="440"/>
      <c r="W6" s="440"/>
      <c r="X6" s="440"/>
      <c r="Y6" s="440"/>
      <c r="Z6" s="440"/>
      <c r="AA6" s="440"/>
      <c r="AB6" s="440"/>
      <c r="AC6" s="441" t="s">
        <v>217</v>
      </c>
      <c r="AD6" s="441"/>
      <c r="AE6" s="441"/>
      <c r="AF6" s="441"/>
      <c r="AG6" s="441"/>
      <c r="AH6" s="441"/>
      <c r="AI6" s="441"/>
      <c r="AJ6" s="441"/>
      <c r="AK6" s="441"/>
      <c r="AL6" s="441"/>
      <c r="AM6" s="440" t="s">
        <v>98</v>
      </c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  <c r="BB6" s="440"/>
      <c r="BC6" s="440"/>
      <c r="BD6" s="440"/>
      <c r="BE6" s="440"/>
      <c r="BF6" s="440"/>
      <c r="BG6" s="442"/>
      <c r="BH6" s="293"/>
      <c r="BI6" s="293"/>
      <c r="BJ6" s="293"/>
      <c r="BK6" s="293"/>
      <c r="BL6" s="293"/>
    </row>
    <row r="7" spans="1:64" ht="19" customHeight="1" x14ac:dyDescent="0.2">
      <c r="A7" s="512"/>
      <c r="B7" s="511"/>
      <c r="C7" s="511"/>
      <c r="D7" s="511"/>
      <c r="E7" s="511"/>
      <c r="F7" s="511"/>
      <c r="G7" s="511"/>
      <c r="H7" s="511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8"/>
      <c r="AD7" s="559"/>
      <c r="AE7" s="559"/>
      <c r="AF7" s="559"/>
      <c r="AG7" s="559"/>
      <c r="AH7" s="559"/>
      <c r="AI7" s="559"/>
      <c r="AJ7" s="559"/>
      <c r="AK7" s="559"/>
      <c r="AL7" s="560"/>
      <c r="AM7" s="509"/>
      <c r="AN7" s="509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09"/>
      <c r="BB7" s="509"/>
      <c r="BC7" s="509"/>
      <c r="BD7" s="509"/>
      <c r="BE7" s="509"/>
      <c r="BF7" s="509"/>
      <c r="BG7" s="505"/>
      <c r="BH7" s="293"/>
      <c r="BI7" s="293"/>
      <c r="BJ7" s="293"/>
      <c r="BK7" s="293"/>
      <c r="BL7" s="293"/>
    </row>
    <row r="8" spans="1:64" ht="10" customHeight="1" x14ac:dyDescent="0.2">
      <c r="A8" s="445"/>
      <c r="B8" s="445"/>
      <c r="C8" s="445"/>
      <c r="D8" s="445"/>
      <c r="E8" s="445"/>
      <c r="F8" s="61"/>
      <c r="G8" s="62"/>
      <c r="H8" s="62"/>
      <c r="V8" s="63"/>
      <c r="W8" s="63"/>
      <c r="X8" s="97"/>
      <c r="Y8" s="97"/>
      <c r="Z8" s="97"/>
      <c r="AA8" s="97"/>
      <c r="AB8" s="63"/>
      <c r="AC8" s="63"/>
      <c r="AD8" s="63"/>
      <c r="AM8" s="54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293"/>
      <c r="BI8" s="293"/>
      <c r="BJ8" s="293"/>
      <c r="BK8" s="293"/>
      <c r="BL8" s="293"/>
    </row>
    <row r="9" spans="1:64" ht="16" customHeight="1" x14ac:dyDescent="0.2">
      <c r="A9" s="448" t="s">
        <v>1</v>
      </c>
      <c r="B9" s="449"/>
      <c r="C9" s="449"/>
      <c r="D9" s="449"/>
      <c r="E9" s="449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98"/>
      <c r="U9" s="107"/>
      <c r="X9" s="561"/>
      <c r="Y9" s="542"/>
      <c r="Z9" s="542"/>
      <c r="AA9" s="593"/>
      <c r="AB9" s="594"/>
      <c r="AC9" s="369" t="s">
        <v>214</v>
      </c>
      <c r="AD9" s="370"/>
      <c r="AE9" s="371"/>
      <c r="AF9" s="584"/>
      <c r="AG9" s="585"/>
      <c r="AH9" s="542"/>
      <c r="AI9" s="542"/>
      <c r="AJ9" s="543"/>
      <c r="AM9" s="434" t="s">
        <v>1</v>
      </c>
      <c r="AN9" s="435"/>
      <c r="AO9" s="435"/>
      <c r="AP9" s="435"/>
      <c r="AQ9" s="435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8"/>
      <c r="BH9" s="293"/>
      <c r="BI9" s="293"/>
      <c r="BJ9" s="293"/>
      <c r="BK9" s="293"/>
      <c r="BL9" s="293"/>
    </row>
    <row r="10" spans="1:64" ht="16" customHeight="1" x14ac:dyDescent="0.2">
      <c r="A10" s="436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8"/>
      <c r="X10" s="562"/>
      <c r="Y10" s="544"/>
      <c r="Z10" s="544"/>
      <c r="AA10" s="593"/>
      <c r="AB10" s="594"/>
      <c r="AC10" s="369"/>
      <c r="AD10" s="370"/>
      <c r="AE10" s="371"/>
      <c r="AF10" s="584"/>
      <c r="AG10" s="585"/>
      <c r="AH10" s="544"/>
      <c r="AI10" s="544"/>
      <c r="AJ10" s="545"/>
      <c r="AM10" s="436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8"/>
      <c r="BH10" s="293"/>
      <c r="BI10"/>
      <c r="BJ10" s="293"/>
      <c r="BK10" s="293"/>
      <c r="BL10" s="293"/>
    </row>
    <row r="11" spans="1:64" ht="16" customHeight="1" x14ac:dyDescent="0.2">
      <c r="A11" s="436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8"/>
      <c r="X11" s="562"/>
      <c r="Y11" s="544"/>
      <c r="Z11" s="544"/>
      <c r="AA11" s="593"/>
      <c r="AB11" s="594"/>
      <c r="AC11" s="369" t="s">
        <v>215</v>
      </c>
      <c r="AD11" s="370"/>
      <c r="AE11" s="371"/>
      <c r="AF11" s="584"/>
      <c r="AG11" s="585"/>
      <c r="AH11" s="544"/>
      <c r="AI11" s="544"/>
      <c r="AJ11" s="545"/>
      <c r="AM11" s="436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8"/>
      <c r="BH11" s="293"/>
      <c r="BI11" s="314"/>
      <c r="BJ11" s="314"/>
      <c r="BK11" s="314"/>
      <c r="BL11" s="293"/>
    </row>
    <row r="12" spans="1:64" ht="16" customHeight="1" x14ac:dyDescent="0.2">
      <c r="A12" s="66"/>
      <c r="B12" s="67"/>
      <c r="C12" s="67"/>
      <c r="D12" s="68"/>
      <c r="E12" s="68"/>
      <c r="F12" s="67"/>
      <c r="G12" s="67"/>
      <c r="H12" s="69"/>
      <c r="I12" s="446"/>
      <c r="J12" s="446"/>
      <c r="K12" s="446"/>
      <c r="L12" s="446"/>
      <c r="M12" s="446"/>
      <c r="N12" s="69"/>
      <c r="O12" s="69"/>
      <c r="P12" s="69"/>
      <c r="Q12" s="69"/>
      <c r="R12" s="69"/>
      <c r="S12" s="67"/>
      <c r="T12" s="67"/>
      <c r="U12" s="108"/>
      <c r="X12" s="563"/>
      <c r="Y12" s="546"/>
      <c r="Z12" s="546"/>
      <c r="AA12" s="593"/>
      <c r="AB12" s="594"/>
      <c r="AC12" s="369"/>
      <c r="AD12" s="370"/>
      <c r="AE12" s="371"/>
      <c r="AF12" s="584"/>
      <c r="AG12" s="585"/>
      <c r="AH12" s="546"/>
      <c r="AI12" s="546"/>
      <c r="AJ12" s="547"/>
      <c r="AM12" s="70"/>
      <c r="AN12" s="71"/>
      <c r="AO12" s="71"/>
      <c r="AP12" s="71"/>
      <c r="AQ12" s="71"/>
      <c r="AR12" s="71"/>
      <c r="AS12" s="69"/>
      <c r="AT12" s="67"/>
      <c r="AU12" s="446"/>
      <c r="AV12" s="446"/>
      <c r="AW12" s="446"/>
      <c r="AX12" s="446"/>
      <c r="AY12" s="446"/>
      <c r="AZ12" s="71"/>
      <c r="BA12" s="71"/>
      <c r="BB12" s="71"/>
      <c r="BC12" s="71"/>
      <c r="BD12" s="71"/>
      <c r="BE12" s="71"/>
      <c r="BF12" s="71"/>
      <c r="BG12" s="72"/>
      <c r="BH12" s="293"/>
      <c r="BI12" s="314"/>
      <c r="BJ12" s="314"/>
      <c r="BK12" s="314"/>
      <c r="BL12" s="293"/>
    </row>
    <row r="13" spans="1:64" s="74" customFormat="1" ht="18" customHeight="1" outlineLevel="1" x14ac:dyDescent="0.2">
      <c r="A13" s="54"/>
      <c r="B13" s="54"/>
      <c r="C13" s="54"/>
      <c r="D13" s="121"/>
      <c r="E13" s="121"/>
      <c r="F13" s="121"/>
      <c r="G13" s="121"/>
      <c r="H13" s="121"/>
      <c r="I13" s="121"/>
      <c r="J13" s="294"/>
      <c r="K13" s="76"/>
      <c r="L13" s="76"/>
      <c r="M13" s="76"/>
      <c r="N13" s="76"/>
      <c r="O13" s="76"/>
      <c r="P13" s="54"/>
      <c r="Q13" s="52"/>
      <c r="R13" s="54"/>
      <c r="S13" s="54"/>
      <c r="X13" s="551"/>
      <c r="Y13" s="552"/>
      <c r="Z13" s="553"/>
      <c r="AA13" s="554" t="s">
        <v>212</v>
      </c>
      <c r="AB13" s="555"/>
      <c r="AC13" s="555"/>
      <c r="AD13" s="555"/>
      <c r="AE13" s="555"/>
      <c r="AF13" s="555"/>
      <c r="AG13" s="556"/>
      <c r="AH13" s="548"/>
      <c r="AI13" s="549"/>
      <c r="AJ13" s="550"/>
      <c r="AM13" s="54"/>
      <c r="AN13" s="54"/>
      <c r="AO13" s="54"/>
      <c r="AP13" s="121"/>
      <c r="AQ13" s="121"/>
      <c r="AR13" s="121"/>
      <c r="AS13" s="121"/>
      <c r="AT13" s="121"/>
      <c r="AU13" s="121"/>
      <c r="AV13" s="76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293"/>
      <c r="BI13" s="314"/>
      <c r="BJ13" s="314"/>
      <c r="BK13" s="314"/>
      <c r="BL13" s="293"/>
    </row>
    <row r="14" spans="1:64" s="74" customFormat="1" ht="9" customHeight="1" x14ac:dyDescent="0.2">
      <c r="A14" s="447">
        <v>0</v>
      </c>
      <c r="B14" s="447"/>
      <c r="C14" s="130"/>
      <c r="D14" s="130"/>
      <c r="E14" s="130"/>
      <c r="F14" s="130"/>
      <c r="G14" s="130"/>
      <c r="H14" s="130"/>
      <c r="I14" s="130"/>
      <c r="J14" s="130"/>
      <c r="K14" s="130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B14" s="73"/>
      <c r="AC14" s="73"/>
      <c r="AD14" s="73"/>
      <c r="AE14" s="447">
        <v>0</v>
      </c>
      <c r="AF14" s="447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293"/>
      <c r="BI14" s="314"/>
      <c r="BJ14" s="314"/>
      <c r="BK14" s="314"/>
      <c r="BL14" s="293"/>
    </row>
    <row r="15" spans="1:64" s="74" customFormat="1" ht="17" customHeight="1" x14ac:dyDescent="0.2">
      <c r="A15" s="426" t="s">
        <v>216</v>
      </c>
      <c r="B15" s="427"/>
      <c r="C15" s="427"/>
      <c r="D15" s="429" t="s">
        <v>39</v>
      </c>
      <c r="E15" s="429"/>
      <c r="F15" s="429"/>
      <c r="G15" s="429" t="s">
        <v>40</v>
      </c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30" t="s">
        <v>102</v>
      </c>
      <c r="V15" s="430"/>
      <c r="W15" s="430"/>
      <c r="X15" s="431" t="s">
        <v>103</v>
      </c>
      <c r="Y15" s="431"/>
      <c r="Z15" s="431"/>
      <c r="AA15" s="419" t="s">
        <v>104</v>
      </c>
      <c r="AB15" s="419"/>
      <c r="AC15" s="420"/>
      <c r="AD15" s="109"/>
      <c r="AE15" s="426" t="s">
        <v>216</v>
      </c>
      <c r="AF15" s="427"/>
      <c r="AG15" s="427"/>
      <c r="AH15" s="428" t="s">
        <v>39</v>
      </c>
      <c r="AI15" s="428"/>
      <c r="AJ15" s="428"/>
      <c r="AK15" s="429" t="s">
        <v>40</v>
      </c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429"/>
      <c r="AX15" s="429"/>
      <c r="AY15" s="430" t="s">
        <v>102</v>
      </c>
      <c r="AZ15" s="430"/>
      <c r="BA15" s="430"/>
      <c r="BB15" s="431" t="s">
        <v>103</v>
      </c>
      <c r="BC15" s="431"/>
      <c r="BD15" s="431"/>
      <c r="BE15" s="419" t="s">
        <v>104</v>
      </c>
      <c r="BF15" s="419"/>
      <c r="BG15" s="420"/>
      <c r="BH15" s="293"/>
      <c r="BI15" s="314"/>
      <c r="BJ15" s="314"/>
      <c r="BK15" s="314"/>
      <c r="BL15" s="293"/>
    </row>
    <row r="16" spans="1:64" ht="17" customHeight="1" x14ac:dyDescent="0.2">
      <c r="A16" s="582"/>
      <c r="B16" s="583"/>
      <c r="C16" s="583"/>
      <c r="D16" s="422"/>
      <c r="E16" s="422"/>
      <c r="F16" s="422"/>
      <c r="G16" s="535"/>
      <c r="H16" s="536"/>
      <c r="I16" s="536"/>
      <c r="J16" s="536"/>
      <c r="K16" s="536"/>
      <c r="L16" s="536"/>
      <c r="M16" s="536"/>
      <c r="N16" s="536"/>
      <c r="O16" s="536"/>
      <c r="P16" s="423" t="str">
        <f t="shared" ref="P16:P23" si="0">IFERROR(VLOOKUP(D16,player,$B$13+1,FALSE),"")&amp;""</f>
        <v/>
      </c>
      <c r="Q16" s="423"/>
      <c r="R16" s="423"/>
      <c r="S16" s="423"/>
      <c r="T16" s="424"/>
      <c r="U16" s="425"/>
      <c r="V16" s="425"/>
      <c r="W16" s="425"/>
      <c r="X16" s="425"/>
      <c r="Y16" s="425"/>
      <c r="Z16" s="425"/>
      <c r="AA16" s="425"/>
      <c r="AB16" s="425"/>
      <c r="AC16" s="581"/>
      <c r="AD16" s="296">
        <v>1</v>
      </c>
      <c r="AE16" s="582"/>
      <c r="AF16" s="583"/>
      <c r="AG16" s="583"/>
      <c r="AH16" s="422"/>
      <c r="AI16" s="422"/>
      <c r="AJ16" s="422"/>
      <c r="AK16" s="535"/>
      <c r="AL16" s="536"/>
      <c r="AM16" s="536"/>
      <c r="AN16" s="536"/>
      <c r="AO16" s="536"/>
      <c r="AP16" s="536"/>
      <c r="AQ16" s="536"/>
      <c r="AR16" s="536"/>
      <c r="AS16" s="536"/>
      <c r="AT16" s="423" t="str">
        <f t="shared" ref="AT16:AT23" si="1">IFERROR(VLOOKUP(AH16,player,$B$13+1,FALSE),"")&amp;""</f>
        <v/>
      </c>
      <c r="AU16" s="423"/>
      <c r="AV16" s="423"/>
      <c r="AW16" s="423"/>
      <c r="AX16" s="424"/>
      <c r="AY16" s="425"/>
      <c r="AZ16" s="425"/>
      <c r="BA16" s="425"/>
      <c r="BB16" s="425"/>
      <c r="BC16" s="425"/>
      <c r="BD16" s="425"/>
      <c r="BE16" s="425"/>
      <c r="BF16" s="425"/>
      <c r="BG16" s="581"/>
      <c r="BH16" s="293"/>
      <c r="BI16" s="293"/>
      <c r="BJ16" s="303"/>
      <c r="BK16" s="293"/>
      <c r="BL16" s="293"/>
    </row>
    <row r="17" spans="1:64" ht="17" customHeight="1" x14ac:dyDescent="0.2">
      <c r="A17" s="414"/>
      <c r="B17" s="415"/>
      <c r="C17" s="415"/>
      <c r="D17" s="413"/>
      <c r="E17" s="413"/>
      <c r="F17" s="413"/>
      <c r="G17" s="524"/>
      <c r="H17" s="525"/>
      <c r="I17" s="525"/>
      <c r="J17" s="525"/>
      <c r="K17" s="525"/>
      <c r="L17" s="525"/>
      <c r="M17" s="525"/>
      <c r="N17" s="525"/>
      <c r="O17" s="525"/>
      <c r="P17" s="337" t="str">
        <f t="shared" si="0"/>
        <v/>
      </c>
      <c r="Q17" s="337"/>
      <c r="R17" s="337"/>
      <c r="S17" s="337"/>
      <c r="T17" s="338"/>
      <c r="U17" s="349"/>
      <c r="V17" s="349"/>
      <c r="W17" s="349"/>
      <c r="X17" s="349"/>
      <c r="Y17" s="349"/>
      <c r="Z17" s="349"/>
      <c r="AA17" s="349"/>
      <c r="AB17" s="349"/>
      <c r="AC17" s="350"/>
      <c r="AD17" s="296">
        <v>2</v>
      </c>
      <c r="AE17" s="414"/>
      <c r="AF17" s="415"/>
      <c r="AG17" s="415"/>
      <c r="AH17" s="413"/>
      <c r="AI17" s="413"/>
      <c r="AJ17" s="413"/>
      <c r="AK17" s="524"/>
      <c r="AL17" s="525"/>
      <c r="AM17" s="525"/>
      <c r="AN17" s="525"/>
      <c r="AO17" s="525"/>
      <c r="AP17" s="525"/>
      <c r="AQ17" s="525"/>
      <c r="AR17" s="525"/>
      <c r="AS17" s="525"/>
      <c r="AT17" s="337" t="str">
        <f t="shared" si="1"/>
        <v/>
      </c>
      <c r="AU17" s="337"/>
      <c r="AV17" s="337"/>
      <c r="AW17" s="337"/>
      <c r="AX17" s="338"/>
      <c r="AY17" s="349"/>
      <c r="AZ17" s="349"/>
      <c r="BA17" s="349"/>
      <c r="BB17" s="349"/>
      <c r="BC17" s="349"/>
      <c r="BD17" s="349"/>
      <c r="BE17" s="349"/>
      <c r="BF17" s="349"/>
      <c r="BG17" s="350"/>
      <c r="BH17" s="293"/>
      <c r="BI17" s="293"/>
      <c r="BJ17" s="293"/>
      <c r="BK17" s="293"/>
      <c r="BL17" s="293"/>
    </row>
    <row r="18" spans="1:64" ht="17" customHeight="1" x14ac:dyDescent="0.2">
      <c r="A18" s="414"/>
      <c r="B18" s="415"/>
      <c r="C18" s="415"/>
      <c r="D18" s="413"/>
      <c r="E18" s="413"/>
      <c r="F18" s="413"/>
      <c r="G18" s="524"/>
      <c r="H18" s="525"/>
      <c r="I18" s="525"/>
      <c r="J18" s="525"/>
      <c r="K18" s="525"/>
      <c r="L18" s="525"/>
      <c r="M18" s="525"/>
      <c r="N18" s="525"/>
      <c r="O18" s="525"/>
      <c r="P18" s="337" t="str">
        <f t="shared" si="0"/>
        <v/>
      </c>
      <c r="Q18" s="337"/>
      <c r="R18" s="337"/>
      <c r="S18" s="337"/>
      <c r="T18" s="338"/>
      <c r="U18" s="349"/>
      <c r="V18" s="349"/>
      <c r="W18" s="349"/>
      <c r="X18" s="349"/>
      <c r="Y18" s="349"/>
      <c r="Z18" s="349"/>
      <c r="AA18" s="349"/>
      <c r="AB18" s="349"/>
      <c r="AC18" s="350"/>
      <c r="AD18" s="296">
        <v>3</v>
      </c>
      <c r="AE18" s="414"/>
      <c r="AF18" s="415"/>
      <c r="AG18" s="415"/>
      <c r="AH18" s="413"/>
      <c r="AI18" s="413"/>
      <c r="AJ18" s="413"/>
      <c r="AK18" s="524"/>
      <c r="AL18" s="525"/>
      <c r="AM18" s="525"/>
      <c r="AN18" s="525"/>
      <c r="AO18" s="525"/>
      <c r="AP18" s="525"/>
      <c r="AQ18" s="525"/>
      <c r="AR18" s="525"/>
      <c r="AS18" s="525"/>
      <c r="AT18" s="337" t="str">
        <f t="shared" si="1"/>
        <v/>
      </c>
      <c r="AU18" s="337"/>
      <c r="AV18" s="337"/>
      <c r="AW18" s="337"/>
      <c r="AX18" s="338"/>
      <c r="AY18" s="349"/>
      <c r="AZ18" s="349"/>
      <c r="BA18" s="349"/>
      <c r="BB18" s="349"/>
      <c r="BC18" s="349"/>
      <c r="BD18" s="349"/>
      <c r="BE18" s="349"/>
      <c r="BF18" s="349"/>
      <c r="BG18" s="350"/>
      <c r="BH18" s="293"/>
      <c r="BI18" s="293"/>
      <c r="BJ18" s="293"/>
      <c r="BK18" s="293"/>
      <c r="BL18" s="293"/>
    </row>
    <row r="19" spans="1:64" ht="17" customHeight="1" x14ac:dyDescent="0.2">
      <c r="A19" s="414"/>
      <c r="B19" s="415"/>
      <c r="C19" s="415"/>
      <c r="D19" s="413"/>
      <c r="E19" s="413"/>
      <c r="F19" s="413"/>
      <c r="G19" s="524"/>
      <c r="H19" s="525"/>
      <c r="I19" s="525"/>
      <c r="J19" s="525"/>
      <c r="K19" s="525"/>
      <c r="L19" s="525"/>
      <c r="M19" s="525"/>
      <c r="N19" s="525"/>
      <c r="O19" s="525"/>
      <c r="P19" s="337" t="str">
        <f t="shared" si="0"/>
        <v/>
      </c>
      <c r="Q19" s="337"/>
      <c r="R19" s="337"/>
      <c r="S19" s="337"/>
      <c r="T19" s="338"/>
      <c r="U19" s="349"/>
      <c r="V19" s="349"/>
      <c r="W19" s="349"/>
      <c r="X19" s="349"/>
      <c r="Y19" s="349"/>
      <c r="Z19" s="349"/>
      <c r="AA19" s="349"/>
      <c r="AB19" s="349"/>
      <c r="AC19" s="350"/>
      <c r="AD19" s="296">
        <v>4</v>
      </c>
      <c r="AE19" s="414"/>
      <c r="AF19" s="415"/>
      <c r="AG19" s="415"/>
      <c r="AH19" s="413"/>
      <c r="AI19" s="413"/>
      <c r="AJ19" s="413"/>
      <c r="AK19" s="524"/>
      <c r="AL19" s="525"/>
      <c r="AM19" s="525"/>
      <c r="AN19" s="525"/>
      <c r="AO19" s="525"/>
      <c r="AP19" s="525"/>
      <c r="AQ19" s="525"/>
      <c r="AR19" s="525"/>
      <c r="AS19" s="525"/>
      <c r="AT19" s="337" t="str">
        <f t="shared" si="1"/>
        <v/>
      </c>
      <c r="AU19" s="337"/>
      <c r="AV19" s="337"/>
      <c r="AW19" s="337"/>
      <c r="AX19" s="338"/>
      <c r="AY19" s="349"/>
      <c r="AZ19" s="349"/>
      <c r="BA19" s="349"/>
      <c r="BB19" s="349"/>
      <c r="BC19" s="349"/>
      <c r="BD19" s="349"/>
      <c r="BE19" s="349"/>
      <c r="BF19" s="349"/>
      <c r="BG19" s="350"/>
      <c r="BH19" s="293"/>
      <c r="BI19" s="293"/>
      <c r="BJ19" s="293"/>
      <c r="BK19" s="293"/>
      <c r="BL19" s="293"/>
    </row>
    <row r="20" spans="1:64" ht="17" customHeight="1" x14ac:dyDescent="0.2">
      <c r="A20" s="414"/>
      <c r="B20" s="415"/>
      <c r="C20" s="415"/>
      <c r="D20" s="413"/>
      <c r="E20" s="413"/>
      <c r="F20" s="413"/>
      <c r="G20" s="524"/>
      <c r="H20" s="525"/>
      <c r="I20" s="525"/>
      <c r="J20" s="525"/>
      <c r="K20" s="525"/>
      <c r="L20" s="525"/>
      <c r="M20" s="525"/>
      <c r="N20" s="525"/>
      <c r="O20" s="525"/>
      <c r="P20" s="337" t="str">
        <f t="shared" si="0"/>
        <v/>
      </c>
      <c r="Q20" s="337"/>
      <c r="R20" s="337"/>
      <c r="S20" s="337"/>
      <c r="T20" s="338"/>
      <c r="U20" s="349"/>
      <c r="V20" s="349"/>
      <c r="W20" s="349"/>
      <c r="X20" s="349"/>
      <c r="Y20" s="349"/>
      <c r="Z20" s="349"/>
      <c r="AA20" s="349"/>
      <c r="AB20" s="349"/>
      <c r="AC20" s="350"/>
      <c r="AD20" s="296">
        <v>5</v>
      </c>
      <c r="AE20" s="414"/>
      <c r="AF20" s="415"/>
      <c r="AG20" s="415"/>
      <c r="AH20" s="413"/>
      <c r="AI20" s="413"/>
      <c r="AJ20" s="413"/>
      <c r="AK20" s="524"/>
      <c r="AL20" s="525"/>
      <c r="AM20" s="525"/>
      <c r="AN20" s="525"/>
      <c r="AO20" s="525"/>
      <c r="AP20" s="525"/>
      <c r="AQ20" s="525"/>
      <c r="AR20" s="525"/>
      <c r="AS20" s="525"/>
      <c r="AT20" s="337" t="str">
        <f t="shared" si="1"/>
        <v/>
      </c>
      <c r="AU20" s="337"/>
      <c r="AV20" s="337"/>
      <c r="AW20" s="337"/>
      <c r="AX20" s="338"/>
      <c r="AY20" s="349"/>
      <c r="AZ20" s="349"/>
      <c r="BA20" s="349"/>
      <c r="BB20" s="349"/>
      <c r="BC20" s="349"/>
      <c r="BD20" s="349"/>
      <c r="BE20" s="349"/>
      <c r="BF20" s="349"/>
      <c r="BG20" s="350"/>
      <c r="BH20" s="293"/>
      <c r="BI20" s="293"/>
      <c r="BJ20" s="293"/>
      <c r="BK20" s="293"/>
      <c r="BL20" s="293"/>
    </row>
    <row r="21" spans="1:64" ht="17" customHeight="1" x14ac:dyDescent="0.2">
      <c r="A21" s="414"/>
      <c r="B21" s="415"/>
      <c r="C21" s="415"/>
      <c r="D21" s="413"/>
      <c r="E21" s="413"/>
      <c r="F21" s="413"/>
      <c r="G21" s="524"/>
      <c r="H21" s="525"/>
      <c r="I21" s="525"/>
      <c r="J21" s="525"/>
      <c r="K21" s="525"/>
      <c r="L21" s="525"/>
      <c r="M21" s="525"/>
      <c r="N21" s="525"/>
      <c r="O21" s="525"/>
      <c r="P21" s="337" t="str">
        <f t="shared" si="0"/>
        <v/>
      </c>
      <c r="Q21" s="337"/>
      <c r="R21" s="337"/>
      <c r="S21" s="337"/>
      <c r="T21" s="338"/>
      <c r="U21" s="349"/>
      <c r="V21" s="349"/>
      <c r="W21" s="349"/>
      <c r="X21" s="349"/>
      <c r="Y21" s="349"/>
      <c r="Z21" s="349"/>
      <c r="AA21" s="349"/>
      <c r="AB21" s="349"/>
      <c r="AC21" s="350"/>
      <c r="AD21" s="296">
        <v>6</v>
      </c>
      <c r="AE21" s="414"/>
      <c r="AF21" s="415"/>
      <c r="AG21" s="415"/>
      <c r="AH21" s="413"/>
      <c r="AI21" s="413"/>
      <c r="AJ21" s="413"/>
      <c r="AK21" s="524"/>
      <c r="AL21" s="525"/>
      <c r="AM21" s="525"/>
      <c r="AN21" s="525"/>
      <c r="AO21" s="525"/>
      <c r="AP21" s="525"/>
      <c r="AQ21" s="525"/>
      <c r="AR21" s="525"/>
      <c r="AS21" s="525"/>
      <c r="AT21" s="337" t="str">
        <f t="shared" si="1"/>
        <v/>
      </c>
      <c r="AU21" s="337"/>
      <c r="AV21" s="337"/>
      <c r="AW21" s="337"/>
      <c r="AX21" s="338"/>
      <c r="AY21" s="349"/>
      <c r="AZ21" s="349"/>
      <c r="BA21" s="349"/>
      <c r="BB21" s="349"/>
      <c r="BC21" s="349"/>
      <c r="BD21" s="349"/>
      <c r="BE21" s="349"/>
      <c r="BF21" s="349"/>
      <c r="BG21" s="350"/>
      <c r="BH21" s="293"/>
      <c r="BI21" s="293"/>
      <c r="BJ21" s="293"/>
      <c r="BK21" s="293"/>
      <c r="BL21" s="293"/>
    </row>
    <row r="22" spans="1:64" ht="17" customHeight="1" x14ac:dyDescent="0.2">
      <c r="A22" s="414"/>
      <c r="B22" s="415"/>
      <c r="C22" s="415"/>
      <c r="D22" s="413"/>
      <c r="E22" s="413"/>
      <c r="F22" s="413"/>
      <c r="G22" s="524"/>
      <c r="H22" s="525"/>
      <c r="I22" s="525"/>
      <c r="J22" s="525"/>
      <c r="K22" s="525"/>
      <c r="L22" s="525"/>
      <c r="M22" s="525"/>
      <c r="N22" s="525"/>
      <c r="O22" s="525"/>
      <c r="P22" s="337" t="str">
        <f t="shared" si="0"/>
        <v/>
      </c>
      <c r="Q22" s="337"/>
      <c r="R22" s="337"/>
      <c r="S22" s="337"/>
      <c r="T22" s="338"/>
      <c r="U22" s="349"/>
      <c r="V22" s="349"/>
      <c r="W22" s="349"/>
      <c r="X22" s="349"/>
      <c r="Y22" s="349"/>
      <c r="Z22" s="349"/>
      <c r="AA22" s="349"/>
      <c r="AB22" s="349"/>
      <c r="AC22" s="350"/>
      <c r="AD22" s="296">
        <v>7</v>
      </c>
      <c r="AE22" s="414"/>
      <c r="AF22" s="415"/>
      <c r="AG22" s="415"/>
      <c r="AH22" s="413"/>
      <c r="AI22" s="413"/>
      <c r="AJ22" s="413"/>
      <c r="AK22" s="524"/>
      <c r="AL22" s="525"/>
      <c r="AM22" s="525"/>
      <c r="AN22" s="525"/>
      <c r="AO22" s="525"/>
      <c r="AP22" s="525"/>
      <c r="AQ22" s="525"/>
      <c r="AR22" s="525"/>
      <c r="AS22" s="525"/>
      <c r="AT22" s="337" t="str">
        <f t="shared" si="1"/>
        <v/>
      </c>
      <c r="AU22" s="337"/>
      <c r="AV22" s="337"/>
      <c r="AW22" s="337"/>
      <c r="AX22" s="338"/>
      <c r="AY22" s="349"/>
      <c r="AZ22" s="349"/>
      <c r="BA22" s="349"/>
      <c r="BB22" s="349"/>
      <c r="BC22" s="349"/>
      <c r="BD22" s="349"/>
      <c r="BE22" s="349"/>
      <c r="BF22" s="349"/>
      <c r="BG22" s="350"/>
      <c r="BH22" s="293"/>
      <c r="BI22" s="293"/>
      <c r="BJ22" s="293"/>
      <c r="BK22" s="293"/>
      <c r="BL22" s="293"/>
    </row>
    <row r="23" spans="1:64" ht="17" customHeight="1" x14ac:dyDescent="0.2">
      <c r="A23" s="414"/>
      <c r="B23" s="415"/>
      <c r="C23" s="415"/>
      <c r="D23" s="413"/>
      <c r="E23" s="413"/>
      <c r="F23" s="413"/>
      <c r="G23" s="524"/>
      <c r="H23" s="525"/>
      <c r="I23" s="525"/>
      <c r="J23" s="525"/>
      <c r="K23" s="525"/>
      <c r="L23" s="525"/>
      <c r="M23" s="525"/>
      <c r="N23" s="525"/>
      <c r="O23" s="525"/>
      <c r="P23" s="337" t="str">
        <f t="shared" si="0"/>
        <v/>
      </c>
      <c r="Q23" s="337"/>
      <c r="R23" s="337"/>
      <c r="S23" s="337"/>
      <c r="T23" s="338"/>
      <c r="U23" s="349"/>
      <c r="V23" s="349"/>
      <c r="W23" s="349"/>
      <c r="X23" s="349"/>
      <c r="Y23" s="349"/>
      <c r="Z23" s="349"/>
      <c r="AA23" s="349"/>
      <c r="AB23" s="349"/>
      <c r="AC23" s="350"/>
      <c r="AD23" s="296">
        <v>8</v>
      </c>
      <c r="AE23" s="414"/>
      <c r="AF23" s="415"/>
      <c r="AG23" s="415"/>
      <c r="AH23" s="413"/>
      <c r="AI23" s="413"/>
      <c r="AJ23" s="413"/>
      <c r="AK23" s="524"/>
      <c r="AL23" s="525"/>
      <c r="AM23" s="525"/>
      <c r="AN23" s="525"/>
      <c r="AO23" s="525"/>
      <c r="AP23" s="525"/>
      <c r="AQ23" s="525"/>
      <c r="AR23" s="525"/>
      <c r="AS23" s="525"/>
      <c r="AT23" s="337" t="str">
        <f t="shared" si="1"/>
        <v/>
      </c>
      <c r="AU23" s="337"/>
      <c r="AV23" s="337"/>
      <c r="AW23" s="337"/>
      <c r="AX23" s="338"/>
      <c r="AY23" s="349"/>
      <c r="AZ23" s="349"/>
      <c r="BA23" s="349"/>
      <c r="BB23" s="349"/>
      <c r="BC23" s="349"/>
      <c r="BD23" s="349"/>
      <c r="BE23" s="349"/>
      <c r="BF23" s="349"/>
      <c r="BG23" s="350"/>
      <c r="BH23" s="293"/>
      <c r="BI23" s="293"/>
      <c r="BJ23" s="293"/>
      <c r="BK23" s="293"/>
      <c r="BL23" s="293"/>
    </row>
    <row r="24" spans="1:64" ht="17" customHeight="1" x14ac:dyDescent="0.2">
      <c r="A24" s="414"/>
      <c r="B24" s="415"/>
      <c r="C24" s="415"/>
      <c r="D24" s="413"/>
      <c r="E24" s="413"/>
      <c r="F24" s="413"/>
      <c r="G24" s="524"/>
      <c r="H24" s="525"/>
      <c r="I24" s="525"/>
      <c r="J24" s="525"/>
      <c r="K24" s="525"/>
      <c r="L24" s="525"/>
      <c r="M24" s="525"/>
      <c r="N24" s="525"/>
      <c r="O24" s="525"/>
      <c r="P24" s="337"/>
      <c r="Q24" s="337"/>
      <c r="R24" s="337"/>
      <c r="S24" s="337"/>
      <c r="T24" s="338"/>
      <c r="U24" s="349"/>
      <c r="V24" s="349"/>
      <c r="W24" s="349"/>
      <c r="X24" s="349"/>
      <c r="Y24" s="349"/>
      <c r="Z24" s="349"/>
      <c r="AA24" s="349"/>
      <c r="AB24" s="349"/>
      <c r="AC24" s="350"/>
      <c r="AD24" s="296">
        <v>9</v>
      </c>
      <c r="AE24" s="414"/>
      <c r="AF24" s="415"/>
      <c r="AG24" s="415"/>
      <c r="AH24" s="413"/>
      <c r="AI24" s="413"/>
      <c r="AJ24" s="413"/>
      <c r="AK24" s="524"/>
      <c r="AL24" s="525"/>
      <c r="AM24" s="525"/>
      <c r="AN24" s="525"/>
      <c r="AO24" s="525"/>
      <c r="AP24" s="525"/>
      <c r="AQ24" s="525"/>
      <c r="AR24" s="525"/>
      <c r="AS24" s="525"/>
      <c r="AT24" s="337"/>
      <c r="AU24" s="337"/>
      <c r="AV24" s="337"/>
      <c r="AW24" s="337"/>
      <c r="AX24" s="338"/>
      <c r="AY24" s="349"/>
      <c r="AZ24" s="349"/>
      <c r="BA24" s="349"/>
      <c r="BB24" s="349"/>
      <c r="BC24" s="349"/>
      <c r="BD24" s="349"/>
      <c r="BE24" s="349"/>
      <c r="BF24" s="349"/>
      <c r="BG24" s="350"/>
    </row>
    <row r="25" spans="1:64" ht="17" customHeight="1" x14ac:dyDescent="0.2">
      <c r="A25" s="414"/>
      <c r="B25" s="415"/>
      <c r="C25" s="415"/>
      <c r="D25" s="413"/>
      <c r="E25" s="413"/>
      <c r="F25" s="413"/>
      <c r="G25" s="524"/>
      <c r="H25" s="525"/>
      <c r="I25" s="525"/>
      <c r="J25" s="525"/>
      <c r="K25" s="525"/>
      <c r="L25" s="525"/>
      <c r="M25" s="525"/>
      <c r="N25" s="525"/>
      <c r="O25" s="525"/>
      <c r="P25" s="337" t="str">
        <f t="shared" ref="P25:P33" si="2">IFERROR(VLOOKUP(D25,player,$B$13+1,FALSE),"")&amp;""</f>
        <v/>
      </c>
      <c r="Q25" s="337"/>
      <c r="R25" s="337"/>
      <c r="S25" s="337"/>
      <c r="T25" s="338"/>
      <c r="U25" s="349"/>
      <c r="V25" s="349"/>
      <c r="W25" s="349"/>
      <c r="X25" s="349"/>
      <c r="Y25" s="349"/>
      <c r="Z25" s="349"/>
      <c r="AA25" s="349"/>
      <c r="AB25" s="349"/>
      <c r="AC25" s="350"/>
      <c r="AD25" s="296">
        <v>10</v>
      </c>
      <c r="AE25" s="414"/>
      <c r="AF25" s="415"/>
      <c r="AG25" s="415"/>
      <c r="AH25" s="413"/>
      <c r="AI25" s="413"/>
      <c r="AJ25" s="413"/>
      <c r="AK25" s="524"/>
      <c r="AL25" s="525"/>
      <c r="AM25" s="525"/>
      <c r="AN25" s="525"/>
      <c r="AO25" s="525"/>
      <c r="AP25" s="525"/>
      <c r="AQ25" s="525"/>
      <c r="AR25" s="525"/>
      <c r="AS25" s="525"/>
      <c r="AT25" s="337" t="str">
        <f t="shared" ref="AT25:AT33" si="3">IFERROR(VLOOKUP(AH25,player,$B$13+1,FALSE),"")&amp;""</f>
        <v/>
      </c>
      <c r="AU25" s="337"/>
      <c r="AV25" s="337"/>
      <c r="AW25" s="337"/>
      <c r="AX25" s="338"/>
      <c r="AY25" s="349"/>
      <c r="AZ25" s="349"/>
      <c r="BA25" s="349"/>
      <c r="BB25" s="349"/>
      <c r="BC25" s="349"/>
      <c r="BD25" s="349"/>
      <c r="BE25" s="349"/>
      <c r="BF25" s="349"/>
      <c r="BG25" s="350"/>
    </row>
    <row r="26" spans="1:64" ht="17" customHeight="1" x14ac:dyDescent="0.2">
      <c r="A26" s="414"/>
      <c r="B26" s="415"/>
      <c r="C26" s="415"/>
      <c r="D26" s="413"/>
      <c r="E26" s="413"/>
      <c r="F26" s="413"/>
      <c r="G26" s="524"/>
      <c r="H26" s="525"/>
      <c r="I26" s="525"/>
      <c r="J26" s="525"/>
      <c r="K26" s="525"/>
      <c r="L26" s="525"/>
      <c r="M26" s="525"/>
      <c r="N26" s="525"/>
      <c r="O26" s="525"/>
      <c r="P26" s="337" t="str">
        <f t="shared" si="2"/>
        <v/>
      </c>
      <c r="Q26" s="337"/>
      <c r="R26" s="337"/>
      <c r="S26" s="337"/>
      <c r="T26" s="338"/>
      <c r="U26" s="349"/>
      <c r="V26" s="349"/>
      <c r="W26" s="349"/>
      <c r="X26" s="349"/>
      <c r="Y26" s="349"/>
      <c r="Z26" s="349"/>
      <c r="AA26" s="349"/>
      <c r="AB26" s="349"/>
      <c r="AC26" s="350"/>
      <c r="AD26" s="296">
        <v>11</v>
      </c>
      <c r="AE26" s="414"/>
      <c r="AF26" s="415"/>
      <c r="AG26" s="415"/>
      <c r="AH26" s="413"/>
      <c r="AI26" s="413"/>
      <c r="AJ26" s="413"/>
      <c r="AK26" s="524"/>
      <c r="AL26" s="525"/>
      <c r="AM26" s="525"/>
      <c r="AN26" s="525"/>
      <c r="AO26" s="525"/>
      <c r="AP26" s="525"/>
      <c r="AQ26" s="525"/>
      <c r="AR26" s="525"/>
      <c r="AS26" s="525"/>
      <c r="AT26" s="337" t="str">
        <f t="shared" si="3"/>
        <v/>
      </c>
      <c r="AU26" s="337"/>
      <c r="AV26" s="337"/>
      <c r="AW26" s="337"/>
      <c r="AX26" s="338"/>
      <c r="AY26" s="349"/>
      <c r="AZ26" s="349"/>
      <c r="BA26" s="349"/>
      <c r="BB26" s="349"/>
      <c r="BC26" s="349"/>
      <c r="BD26" s="349"/>
      <c r="BE26" s="349"/>
      <c r="BF26" s="349"/>
      <c r="BG26" s="350"/>
    </row>
    <row r="27" spans="1:64" ht="17" customHeight="1" x14ac:dyDescent="0.2">
      <c r="A27" s="414"/>
      <c r="B27" s="415"/>
      <c r="C27" s="415"/>
      <c r="D27" s="413"/>
      <c r="E27" s="413"/>
      <c r="F27" s="413"/>
      <c r="G27" s="524"/>
      <c r="H27" s="525"/>
      <c r="I27" s="525"/>
      <c r="J27" s="525"/>
      <c r="K27" s="525"/>
      <c r="L27" s="525"/>
      <c r="M27" s="525"/>
      <c r="N27" s="525"/>
      <c r="O27" s="525"/>
      <c r="P27" s="337" t="str">
        <f t="shared" si="2"/>
        <v/>
      </c>
      <c r="Q27" s="337"/>
      <c r="R27" s="337"/>
      <c r="S27" s="337"/>
      <c r="T27" s="338"/>
      <c r="U27" s="349"/>
      <c r="V27" s="349"/>
      <c r="W27" s="349"/>
      <c r="X27" s="349"/>
      <c r="Y27" s="349"/>
      <c r="Z27" s="349"/>
      <c r="AA27" s="349"/>
      <c r="AB27" s="349"/>
      <c r="AC27" s="350"/>
      <c r="AD27" s="296">
        <v>12</v>
      </c>
      <c r="AE27" s="414"/>
      <c r="AF27" s="415"/>
      <c r="AG27" s="415"/>
      <c r="AH27" s="413"/>
      <c r="AI27" s="413"/>
      <c r="AJ27" s="413"/>
      <c r="AK27" s="524"/>
      <c r="AL27" s="525"/>
      <c r="AM27" s="525"/>
      <c r="AN27" s="525"/>
      <c r="AO27" s="525"/>
      <c r="AP27" s="525"/>
      <c r="AQ27" s="525"/>
      <c r="AR27" s="525"/>
      <c r="AS27" s="525"/>
      <c r="AT27" s="337" t="str">
        <f t="shared" si="3"/>
        <v/>
      </c>
      <c r="AU27" s="337"/>
      <c r="AV27" s="337"/>
      <c r="AW27" s="337"/>
      <c r="AX27" s="338"/>
      <c r="AY27" s="349"/>
      <c r="AZ27" s="349"/>
      <c r="BA27" s="349"/>
      <c r="BB27" s="349"/>
      <c r="BC27" s="349"/>
      <c r="BD27" s="349"/>
      <c r="BE27" s="349"/>
      <c r="BF27" s="349"/>
      <c r="BG27" s="350"/>
    </row>
    <row r="28" spans="1:64" ht="17" hidden="1" customHeight="1" outlineLevel="1" x14ac:dyDescent="0.2">
      <c r="A28" s="414"/>
      <c r="B28" s="415"/>
      <c r="C28" s="415"/>
      <c r="D28" s="413"/>
      <c r="E28" s="413"/>
      <c r="F28" s="413"/>
      <c r="G28" s="524"/>
      <c r="H28" s="525"/>
      <c r="I28" s="525"/>
      <c r="J28" s="525"/>
      <c r="K28" s="525"/>
      <c r="L28" s="525"/>
      <c r="M28" s="525"/>
      <c r="N28" s="525"/>
      <c r="O28" s="525"/>
      <c r="P28" s="337" t="str">
        <f t="shared" si="2"/>
        <v/>
      </c>
      <c r="Q28" s="337"/>
      <c r="R28" s="337"/>
      <c r="S28" s="337"/>
      <c r="T28" s="338"/>
      <c r="U28" s="349"/>
      <c r="V28" s="349"/>
      <c r="W28" s="349"/>
      <c r="X28" s="349"/>
      <c r="Y28" s="349"/>
      <c r="Z28" s="349"/>
      <c r="AA28" s="349"/>
      <c r="AB28" s="349"/>
      <c r="AC28" s="350"/>
      <c r="AD28" s="296">
        <v>13</v>
      </c>
      <c r="AE28" s="414"/>
      <c r="AF28" s="415"/>
      <c r="AG28" s="415"/>
      <c r="AH28" s="413"/>
      <c r="AI28" s="413"/>
      <c r="AJ28" s="413"/>
      <c r="AK28" s="524"/>
      <c r="AL28" s="525"/>
      <c r="AM28" s="525"/>
      <c r="AN28" s="525"/>
      <c r="AO28" s="525"/>
      <c r="AP28" s="525"/>
      <c r="AQ28" s="525"/>
      <c r="AR28" s="525"/>
      <c r="AS28" s="525"/>
      <c r="AT28" s="337" t="str">
        <f t="shared" si="3"/>
        <v/>
      </c>
      <c r="AU28" s="337"/>
      <c r="AV28" s="337"/>
      <c r="AW28" s="337"/>
      <c r="AX28" s="338"/>
      <c r="AY28" s="349"/>
      <c r="AZ28" s="349"/>
      <c r="BA28" s="349"/>
      <c r="BB28" s="349"/>
      <c r="BC28" s="349"/>
      <c r="BD28" s="349"/>
      <c r="BE28" s="349"/>
      <c r="BF28" s="349"/>
      <c r="BG28" s="350"/>
    </row>
    <row r="29" spans="1:64" ht="17" hidden="1" customHeight="1" outlineLevel="1" x14ac:dyDescent="0.2">
      <c r="A29" s="414"/>
      <c r="B29" s="415"/>
      <c r="C29" s="415"/>
      <c r="D29" s="413"/>
      <c r="E29" s="413"/>
      <c r="F29" s="413"/>
      <c r="G29" s="524"/>
      <c r="H29" s="525"/>
      <c r="I29" s="525"/>
      <c r="J29" s="525"/>
      <c r="K29" s="525"/>
      <c r="L29" s="525"/>
      <c r="M29" s="525"/>
      <c r="N29" s="525"/>
      <c r="O29" s="525"/>
      <c r="P29" s="337" t="str">
        <f t="shared" si="2"/>
        <v/>
      </c>
      <c r="Q29" s="337"/>
      <c r="R29" s="337"/>
      <c r="S29" s="337"/>
      <c r="T29" s="338"/>
      <c r="U29" s="349"/>
      <c r="V29" s="349"/>
      <c r="W29" s="349"/>
      <c r="X29" s="349"/>
      <c r="Y29" s="349"/>
      <c r="Z29" s="349"/>
      <c r="AA29" s="349"/>
      <c r="AB29" s="349"/>
      <c r="AC29" s="350"/>
      <c r="AD29" s="296">
        <v>14</v>
      </c>
      <c r="AE29" s="414"/>
      <c r="AF29" s="415"/>
      <c r="AG29" s="415"/>
      <c r="AH29" s="413"/>
      <c r="AI29" s="413"/>
      <c r="AJ29" s="413"/>
      <c r="AK29" s="524"/>
      <c r="AL29" s="525"/>
      <c r="AM29" s="525"/>
      <c r="AN29" s="525"/>
      <c r="AO29" s="525"/>
      <c r="AP29" s="525"/>
      <c r="AQ29" s="525"/>
      <c r="AR29" s="525"/>
      <c r="AS29" s="525"/>
      <c r="AT29" s="337" t="str">
        <f t="shared" si="3"/>
        <v/>
      </c>
      <c r="AU29" s="337"/>
      <c r="AV29" s="337"/>
      <c r="AW29" s="337"/>
      <c r="AX29" s="338"/>
      <c r="AY29" s="349"/>
      <c r="AZ29" s="349"/>
      <c r="BA29" s="349"/>
      <c r="BB29" s="349"/>
      <c r="BC29" s="349"/>
      <c r="BD29" s="349"/>
      <c r="BE29" s="349"/>
      <c r="BF29" s="349"/>
      <c r="BG29" s="350"/>
    </row>
    <row r="30" spans="1:64" ht="17" hidden="1" customHeight="1" outlineLevel="1" x14ac:dyDescent="0.2">
      <c r="A30" s="414"/>
      <c r="B30" s="415"/>
      <c r="C30" s="415"/>
      <c r="D30" s="413"/>
      <c r="E30" s="413"/>
      <c r="F30" s="413"/>
      <c r="G30" s="524"/>
      <c r="H30" s="525"/>
      <c r="I30" s="525"/>
      <c r="J30" s="525"/>
      <c r="K30" s="525"/>
      <c r="L30" s="525"/>
      <c r="M30" s="525"/>
      <c r="N30" s="525"/>
      <c r="O30" s="525"/>
      <c r="P30" s="337" t="str">
        <f t="shared" si="2"/>
        <v/>
      </c>
      <c r="Q30" s="337"/>
      <c r="R30" s="337"/>
      <c r="S30" s="337"/>
      <c r="T30" s="338"/>
      <c r="U30" s="349"/>
      <c r="V30" s="349"/>
      <c r="W30" s="349"/>
      <c r="X30" s="349"/>
      <c r="Y30" s="349"/>
      <c r="Z30" s="349"/>
      <c r="AA30" s="349"/>
      <c r="AB30" s="349"/>
      <c r="AC30" s="350"/>
      <c r="AD30" s="296">
        <v>15</v>
      </c>
      <c r="AE30" s="414"/>
      <c r="AF30" s="415"/>
      <c r="AG30" s="415"/>
      <c r="AH30" s="413"/>
      <c r="AI30" s="413"/>
      <c r="AJ30" s="413"/>
      <c r="AK30" s="524"/>
      <c r="AL30" s="525"/>
      <c r="AM30" s="525"/>
      <c r="AN30" s="525"/>
      <c r="AO30" s="525"/>
      <c r="AP30" s="525"/>
      <c r="AQ30" s="525"/>
      <c r="AR30" s="525"/>
      <c r="AS30" s="525"/>
      <c r="AT30" s="337" t="str">
        <f t="shared" si="3"/>
        <v/>
      </c>
      <c r="AU30" s="337"/>
      <c r="AV30" s="337"/>
      <c r="AW30" s="337"/>
      <c r="AX30" s="338"/>
      <c r="AY30" s="349"/>
      <c r="AZ30" s="349"/>
      <c r="BA30" s="349"/>
      <c r="BB30" s="349"/>
      <c r="BC30" s="349"/>
      <c r="BD30" s="349"/>
      <c r="BE30" s="349"/>
      <c r="BF30" s="349"/>
      <c r="BG30" s="350"/>
    </row>
    <row r="31" spans="1:64" ht="17" hidden="1" customHeight="1" outlineLevel="1" x14ac:dyDescent="0.2">
      <c r="A31" s="414"/>
      <c r="B31" s="415"/>
      <c r="C31" s="415"/>
      <c r="D31" s="413"/>
      <c r="E31" s="413"/>
      <c r="F31" s="413"/>
      <c r="G31" s="524"/>
      <c r="H31" s="525"/>
      <c r="I31" s="525"/>
      <c r="J31" s="525"/>
      <c r="K31" s="525"/>
      <c r="L31" s="525"/>
      <c r="M31" s="525"/>
      <c r="N31" s="525"/>
      <c r="O31" s="525"/>
      <c r="P31" s="337" t="str">
        <f t="shared" si="2"/>
        <v/>
      </c>
      <c r="Q31" s="337"/>
      <c r="R31" s="337"/>
      <c r="S31" s="337"/>
      <c r="T31" s="338"/>
      <c r="U31" s="349"/>
      <c r="V31" s="349"/>
      <c r="W31" s="349"/>
      <c r="X31" s="349"/>
      <c r="Y31" s="349"/>
      <c r="Z31" s="349"/>
      <c r="AA31" s="349"/>
      <c r="AB31" s="349"/>
      <c r="AC31" s="350"/>
      <c r="AD31" s="296">
        <v>16</v>
      </c>
      <c r="AE31" s="414"/>
      <c r="AF31" s="415"/>
      <c r="AG31" s="415"/>
      <c r="AH31" s="413"/>
      <c r="AI31" s="413"/>
      <c r="AJ31" s="413"/>
      <c r="AK31" s="524"/>
      <c r="AL31" s="525"/>
      <c r="AM31" s="525"/>
      <c r="AN31" s="525"/>
      <c r="AO31" s="525"/>
      <c r="AP31" s="525"/>
      <c r="AQ31" s="525"/>
      <c r="AR31" s="525"/>
      <c r="AS31" s="525"/>
      <c r="AT31" s="337" t="str">
        <f t="shared" si="3"/>
        <v/>
      </c>
      <c r="AU31" s="337"/>
      <c r="AV31" s="337"/>
      <c r="AW31" s="337"/>
      <c r="AX31" s="338"/>
      <c r="AY31" s="349"/>
      <c r="AZ31" s="349"/>
      <c r="BA31" s="349"/>
      <c r="BB31" s="349"/>
      <c r="BC31" s="349"/>
      <c r="BD31" s="349"/>
      <c r="BE31" s="349"/>
      <c r="BF31" s="349"/>
      <c r="BG31" s="350"/>
      <c r="BI31" s="80"/>
    </row>
    <row r="32" spans="1:64" ht="17" hidden="1" customHeight="1" outlineLevel="1" x14ac:dyDescent="0.2">
      <c r="A32" s="414"/>
      <c r="B32" s="415"/>
      <c r="C32" s="415"/>
      <c r="D32" s="413"/>
      <c r="E32" s="413"/>
      <c r="F32" s="413"/>
      <c r="G32" s="524"/>
      <c r="H32" s="525"/>
      <c r="I32" s="525"/>
      <c r="J32" s="525"/>
      <c r="K32" s="525"/>
      <c r="L32" s="525"/>
      <c r="M32" s="525"/>
      <c r="N32" s="525"/>
      <c r="O32" s="525"/>
      <c r="P32" s="337" t="str">
        <f t="shared" si="2"/>
        <v/>
      </c>
      <c r="Q32" s="337"/>
      <c r="R32" s="337"/>
      <c r="S32" s="337"/>
      <c r="T32" s="338"/>
      <c r="U32" s="349"/>
      <c r="V32" s="349"/>
      <c r="W32" s="349"/>
      <c r="X32" s="349"/>
      <c r="Y32" s="349"/>
      <c r="Z32" s="349"/>
      <c r="AA32" s="349"/>
      <c r="AB32" s="349"/>
      <c r="AC32" s="350"/>
      <c r="AD32" s="296">
        <v>17</v>
      </c>
      <c r="AE32" s="414"/>
      <c r="AF32" s="415"/>
      <c r="AG32" s="415"/>
      <c r="AH32" s="413"/>
      <c r="AI32" s="413"/>
      <c r="AJ32" s="413"/>
      <c r="AK32" s="524"/>
      <c r="AL32" s="525"/>
      <c r="AM32" s="525"/>
      <c r="AN32" s="525"/>
      <c r="AO32" s="525"/>
      <c r="AP32" s="525"/>
      <c r="AQ32" s="525"/>
      <c r="AR32" s="525"/>
      <c r="AS32" s="525"/>
      <c r="AT32" s="337" t="str">
        <f t="shared" si="3"/>
        <v/>
      </c>
      <c r="AU32" s="337"/>
      <c r="AV32" s="337"/>
      <c r="AW32" s="337"/>
      <c r="AX32" s="338"/>
      <c r="AY32" s="349"/>
      <c r="AZ32" s="349"/>
      <c r="BA32" s="349"/>
      <c r="BB32" s="349"/>
      <c r="BC32" s="349"/>
      <c r="BD32" s="349"/>
      <c r="BE32" s="349"/>
      <c r="BF32" s="349"/>
      <c r="BG32" s="350"/>
      <c r="BI32" s="80"/>
    </row>
    <row r="33" spans="1:67" ht="17" hidden="1" customHeight="1" outlineLevel="1" x14ac:dyDescent="0.2">
      <c r="A33" s="595"/>
      <c r="B33" s="596"/>
      <c r="C33" s="596"/>
      <c r="D33" s="409"/>
      <c r="E33" s="409"/>
      <c r="F33" s="409"/>
      <c r="G33" s="524"/>
      <c r="H33" s="525"/>
      <c r="I33" s="525"/>
      <c r="J33" s="525"/>
      <c r="K33" s="525"/>
      <c r="L33" s="525"/>
      <c r="M33" s="525"/>
      <c r="N33" s="525"/>
      <c r="O33" s="525"/>
      <c r="P33" s="337" t="str">
        <f t="shared" si="2"/>
        <v/>
      </c>
      <c r="Q33" s="337"/>
      <c r="R33" s="337"/>
      <c r="S33" s="337"/>
      <c r="T33" s="338"/>
      <c r="U33" s="410"/>
      <c r="V33" s="410"/>
      <c r="W33" s="410"/>
      <c r="X33" s="410"/>
      <c r="Y33" s="410"/>
      <c r="Z33" s="410"/>
      <c r="AA33" s="410"/>
      <c r="AB33" s="410"/>
      <c r="AC33" s="597"/>
      <c r="AD33" s="296">
        <v>18</v>
      </c>
      <c r="AE33" s="595"/>
      <c r="AF33" s="596"/>
      <c r="AG33" s="596"/>
      <c r="AH33" s="409"/>
      <c r="AI33" s="409"/>
      <c r="AJ33" s="409"/>
      <c r="AK33" s="524"/>
      <c r="AL33" s="525"/>
      <c r="AM33" s="525"/>
      <c r="AN33" s="525"/>
      <c r="AO33" s="525"/>
      <c r="AP33" s="525"/>
      <c r="AQ33" s="525"/>
      <c r="AR33" s="525"/>
      <c r="AS33" s="525"/>
      <c r="AT33" s="337" t="str">
        <f t="shared" si="3"/>
        <v/>
      </c>
      <c r="AU33" s="337"/>
      <c r="AV33" s="337"/>
      <c r="AW33" s="337"/>
      <c r="AX33" s="338"/>
      <c r="AY33" s="410"/>
      <c r="AZ33" s="410"/>
      <c r="BA33" s="410"/>
      <c r="BB33" s="410"/>
      <c r="BC33" s="410"/>
      <c r="BD33" s="410"/>
      <c r="BE33" s="410"/>
      <c r="BF33" s="410"/>
      <c r="BG33" s="597"/>
      <c r="BI33" s="80"/>
    </row>
    <row r="34" spans="1:67" ht="17" customHeight="1" collapsed="1" x14ac:dyDescent="0.2">
      <c r="A34" s="406" t="s">
        <v>99</v>
      </c>
      <c r="B34" s="407"/>
      <c r="C34" s="407"/>
      <c r="D34" s="407"/>
      <c r="E34" s="407"/>
      <c r="F34" s="407"/>
      <c r="G34" s="518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20"/>
      <c r="U34" s="513"/>
      <c r="V34" s="514"/>
      <c r="W34" s="514"/>
      <c r="X34" s="514"/>
      <c r="Y34" s="514"/>
      <c r="Z34" s="514"/>
      <c r="AA34" s="514"/>
      <c r="AB34" s="514"/>
      <c r="AC34" s="515"/>
      <c r="AD34" s="119"/>
      <c r="AE34" s="406" t="s">
        <v>99</v>
      </c>
      <c r="AF34" s="407"/>
      <c r="AG34" s="407"/>
      <c r="AH34" s="407"/>
      <c r="AI34" s="407"/>
      <c r="AJ34" s="407"/>
      <c r="AK34" s="518"/>
      <c r="AL34" s="519"/>
      <c r="AM34" s="519"/>
      <c r="AN34" s="519"/>
      <c r="AO34" s="519"/>
      <c r="AP34" s="519"/>
      <c r="AQ34" s="519"/>
      <c r="AR34" s="519"/>
      <c r="AS34" s="519"/>
      <c r="AT34" s="519"/>
      <c r="AU34" s="519"/>
      <c r="AV34" s="519"/>
      <c r="AW34" s="519"/>
      <c r="AX34" s="520"/>
      <c r="AY34" s="513"/>
      <c r="AZ34" s="514"/>
      <c r="BA34" s="514"/>
      <c r="BB34" s="514"/>
      <c r="BC34" s="514"/>
      <c r="BD34" s="514"/>
      <c r="BE34" s="514"/>
      <c r="BF34" s="514"/>
      <c r="BG34" s="515"/>
    </row>
    <row r="35" spans="1:67" ht="9" customHeight="1" x14ac:dyDescent="0.2">
      <c r="A35" s="408"/>
      <c r="B35" s="408"/>
      <c r="C35" s="408"/>
      <c r="AA35" s="119"/>
      <c r="AB35" s="119"/>
      <c r="AC35" s="119"/>
      <c r="AV35" s="52"/>
      <c r="AW35" s="52"/>
      <c r="AX35" s="52"/>
      <c r="AY35" s="52"/>
      <c r="AZ35" s="52"/>
      <c r="BA35" s="52"/>
    </row>
    <row r="36" spans="1:67" ht="17" customHeight="1" x14ac:dyDescent="0.2">
      <c r="A36" s="400" t="s">
        <v>50</v>
      </c>
      <c r="B36" s="401"/>
      <c r="C36" s="401"/>
      <c r="D36" s="401"/>
      <c r="E36" s="401"/>
      <c r="F36" s="401"/>
      <c r="G36" s="401"/>
      <c r="H36" s="401"/>
      <c r="I36" s="401"/>
      <c r="J36" s="401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120"/>
      <c r="AA36" s="98"/>
      <c r="AB36" s="98"/>
      <c r="AC36" s="107"/>
      <c r="AE36" s="400" t="s">
        <v>50</v>
      </c>
      <c r="AF36" s="401"/>
      <c r="AG36" s="401"/>
      <c r="AH36" s="401"/>
      <c r="AI36" s="401"/>
      <c r="AJ36" s="401"/>
      <c r="AK36" s="401"/>
      <c r="AL36" s="401"/>
      <c r="AM36" s="401"/>
      <c r="AN36" s="401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110"/>
      <c r="BD36" s="110"/>
      <c r="BE36" s="110"/>
      <c r="BF36" s="110"/>
      <c r="BG36" s="111"/>
      <c r="BI36" s="55"/>
      <c r="BJ36" s="55"/>
      <c r="BK36" s="55"/>
    </row>
    <row r="37" spans="1:67" ht="17" customHeight="1" x14ac:dyDescent="0.2">
      <c r="A37" s="402"/>
      <c r="B37" s="403"/>
      <c r="C37" s="403"/>
      <c r="D37" s="403"/>
      <c r="E37" s="403"/>
      <c r="F37" s="403"/>
      <c r="G37" s="403"/>
      <c r="H37" s="403"/>
      <c r="I37" s="403"/>
      <c r="J37" s="40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121"/>
      <c r="AC37" s="64"/>
      <c r="AE37" s="404"/>
      <c r="AF37" s="405"/>
      <c r="AG37" s="405"/>
      <c r="AH37" s="405"/>
      <c r="AI37" s="405"/>
      <c r="AJ37" s="405"/>
      <c r="AK37" s="405"/>
      <c r="AL37" s="405"/>
      <c r="AM37" s="405"/>
      <c r="AN37" s="405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G37" s="112"/>
      <c r="BI37" s="55"/>
      <c r="BJ37" s="55"/>
      <c r="BK37" s="55"/>
    </row>
    <row r="38" spans="1:67" ht="16.5" customHeight="1" x14ac:dyDescent="0.2">
      <c r="A38" s="391" t="s">
        <v>41</v>
      </c>
      <c r="B38" s="392"/>
      <c r="C38" s="392"/>
      <c r="D38" s="392"/>
      <c r="E38" s="392"/>
      <c r="F38" s="392"/>
      <c r="G38" s="392"/>
      <c r="H38" s="392"/>
      <c r="I38" s="392"/>
      <c r="J38" s="392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23">
        <v>2</v>
      </c>
      <c r="AA38" s="124"/>
      <c r="AB38" s="124"/>
      <c r="AC38" s="125"/>
      <c r="AE38" s="391" t="s">
        <v>41</v>
      </c>
      <c r="AF38" s="392"/>
      <c r="AG38" s="392"/>
      <c r="AH38" s="392"/>
      <c r="AI38" s="392"/>
      <c r="AJ38" s="392"/>
      <c r="AK38" s="392"/>
      <c r="AL38" s="392"/>
      <c r="AM38" s="392"/>
      <c r="AN38" s="392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15"/>
      <c r="BD38" s="115"/>
      <c r="BE38" s="115"/>
      <c r="BF38" s="115"/>
      <c r="BG38" s="116"/>
      <c r="BI38" s="55"/>
      <c r="BJ38" s="55"/>
      <c r="BK38" s="55"/>
    </row>
    <row r="39" spans="1:67" ht="17" customHeight="1" x14ac:dyDescent="0.2">
      <c r="A39" s="402"/>
      <c r="B39" s="403"/>
      <c r="C39" s="403"/>
      <c r="D39" s="403"/>
      <c r="E39" s="403"/>
      <c r="F39" s="403"/>
      <c r="G39" s="403"/>
      <c r="H39" s="403"/>
      <c r="I39" s="403"/>
      <c r="J39" s="403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26"/>
      <c r="AA39" s="127"/>
      <c r="AB39" s="127"/>
      <c r="AC39" s="128"/>
      <c r="AE39" s="383"/>
      <c r="AF39" s="384"/>
      <c r="AG39" s="384"/>
      <c r="AH39" s="384"/>
      <c r="AI39" s="384"/>
      <c r="AJ39" s="384"/>
      <c r="AK39" s="384"/>
      <c r="AL39" s="384"/>
      <c r="AM39" s="384"/>
      <c r="AN39" s="384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17"/>
      <c r="BD39" s="117"/>
      <c r="BE39" s="117"/>
      <c r="BF39" s="117"/>
      <c r="BG39" s="118"/>
      <c r="BI39" s="55"/>
      <c r="BJ39" s="55"/>
      <c r="BK39" s="55"/>
    </row>
    <row r="40" spans="1:67" ht="17" customHeight="1" x14ac:dyDescent="0.2">
      <c r="A40" s="385" t="s">
        <v>42</v>
      </c>
      <c r="B40" s="386"/>
      <c r="C40" s="386"/>
      <c r="D40" s="386"/>
      <c r="E40" s="386"/>
      <c r="F40" s="386"/>
      <c r="G40" s="386"/>
      <c r="H40" s="386"/>
      <c r="I40" s="386"/>
      <c r="J40" s="38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76">
        <v>6</v>
      </c>
      <c r="AC40" s="64"/>
      <c r="AE40" s="387" t="s">
        <v>43</v>
      </c>
      <c r="AF40" s="388"/>
      <c r="AG40" s="388"/>
      <c r="AH40" s="388"/>
      <c r="AI40" s="388"/>
      <c r="AJ40" s="388"/>
      <c r="AK40" s="388"/>
      <c r="AL40" s="388"/>
      <c r="AM40" s="388"/>
      <c r="AN40" s="388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G40" s="112"/>
      <c r="BI40" s="55"/>
      <c r="BJ40" s="55"/>
      <c r="BK40" s="55"/>
    </row>
    <row r="41" spans="1:67" ht="17" customHeight="1" x14ac:dyDescent="0.2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6"/>
      <c r="AC41" s="64"/>
      <c r="AE41" s="389"/>
      <c r="AF41" s="390"/>
      <c r="AG41" s="390"/>
      <c r="AH41" s="390"/>
      <c r="AI41" s="390"/>
      <c r="AJ41" s="390"/>
      <c r="AK41" s="390"/>
      <c r="AL41" s="390"/>
      <c r="AM41" s="390"/>
      <c r="AN41" s="390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G41" s="112"/>
      <c r="BI41" s="55"/>
      <c r="BJ41" s="55"/>
      <c r="BK41" s="55"/>
    </row>
    <row r="42" spans="1:67" ht="17" customHeight="1" x14ac:dyDescent="0.2">
      <c r="A42" s="385" t="s">
        <v>44</v>
      </c>
      <c r="B42" s="386"/>
      <c r="C42" s="386"/>
      <c r="D42" s="386"/>
      <c r="E42" s="386"/>
      <c r="F42" s="386"/>
      <c r="G42" s="386"/>
      <c r="H42" s="386"/>
      <c r="I42" s="386"/>
      <c r="J42" s="386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23">
        <v>3</v>
      </c>
      <c r="AA42" s="124"/>
      <c r="AB42" s="124"/>
      <c r="AC42" s="125"/>
      <c r="AE42" s="391" t="s">
        <v>45</v>
      </c>
      <c r="AF42" s="392"/>
      <c r="AG42" s="392"/>
      <c r="AH42" s="392"/>
      <c r="AI42" s="392"/>
      <c r="AJ42" s="392"/>
      <c r="AK42" s="392"/>
      <c r="AL42" s="392"/>
      <c r="AM42" s="392"/>
      <c r="AN42" s="392"/>
      <c r="AO42" s="105"/>
      <c r="AP42" s="105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15"/>
      <c r="BD42" s="115"/>
      <c r="BE42" s="115"/>
      <c r="BF42" s="115"/>
      <c r="BG42" s="116"/>
      <c r="BI42" s="55"/>
      <c r="BJ42" s="55"/>
      <c r="BK42" s="55"/>
    </row>
    <row r="43" spans="1:67" ht="17" customHeight="1" x14ac:dyDescent="0.2">
      <c r="A43" s="393"/>
      <c r="B43" s="394"/>
      <c r="C43" s="394"/>
      <c r="D43" s="394"/>
      <c r="E43" s="394"/>
      <c r="F43" s="394"/>
      <c r="G43" s="394"/>
      <c r="H43" s="394"/>
      <c r="I43" s="394"/>
      <c r="J43" s="394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22"/>
      <c r="AA43" s="67"/>
      <c r="AB43" s="67"/>
      <c r="AC43" s="108"/>
      <c r="AE43" s="395"/>
      <c r="AF43" s="396"/>
      <c r="AG43" s="396"/>
      <c r="AH43" s="396"/>
      <c r="AI43" s="396"/>
      <c r="AJ43" s="396"/>
      <c r="AK43" s="396"/>
      <c r="AL43" s="396"/>
      <c r="AM43" s="396"/>
      <c r="AN43" s="396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13"/>
      <c r="BD43" s="113"/>
      <c r="BE43" s="113"/>
      <c r="BF43" s="113"/>
      <c r="BG43" s="114"/>
      <c r="BI43" s="55"/>
      <c r="BJ43" s="55"/>
      <c r="BK43" s="55"/>
    </row>
    <row r="44" spans="1:67" ht="9" customHeight="1" x14ac:dyDescent="0.2">
      <c r="A44" s="75"/>
      <c r="B44" s="75"/>
      <c r="C44" s="75"/>
      <c r="D44" s="75"/>
      <c r="E44" s="75"/>
      <c r="F44" s="75"/>
      <c r="G44" s="75"/>
      <c r="H44" s="80"/>
      <c r="I44" s="75"/>
      <c r="J44" s="75"/>
      <c r="K44" s="80"/>
      <c r="L44" s="75"/>
      <c r="M44" s="75"/>
      <c r="N44" s="80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80"/>
      <c r="AC44" s="75"/>
      <c r="AD44" s="75"/>
      <c r="AE44" s="80"/>
      <c r="AF44" s="75"/>
      <c r="AG44" s="80"/>
      <c r="AH44" s="80"/>
      <c r="AI44" s="80"/>
      <c r="AJ44" s="80"/>
      <c r="AK44" s="80"/>
      <c r="AL44" s="80"/>
      <c r="AM44" s="80"/>
      <c r="AN44" s="80"/>
      <c r="AO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55"/>
      <c r="BI44" s="55"/>
      <c r="BJ44" s="55"/>
      <c r="BK44" s="55"/>
    </row>
    <row r="45" spans="1:67" ht="17" customHeight="1" x14ac:dyDescent="0.2">
      <c r="A45" s="397" t="s">
        <v>224</v>
      </c>
      <c r="B45" s="398"/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8"/>
      <c r="AJ45" s="398"/>
      <c r="AK45" s="398"/>
      <c r="AL45" s="398"/>
      <c r="AM45" s="398"/>
      <c r="AN45" s="398"/>
      <c r="AO45" s="398"/>
      <c r="AP45" s="398"/>
      <c r="AQ45" s="398"/>
      <c r="AR45" s="398"/>
      <c r="AS45" s="398"/>
      <c r="AT45" s="398"/>
      <c r="AU45" s="398"/>
      <c r="AV45" s="398"/>
      <c r="AW45" s="398"/>
      <c r="AX45" s="398"/>
      <c r="AY45" s="398"/>
      <c r="AZ45" s="398"/>
      <c r="BA45" s="398"/>
      <c r="BB45" s="398"/>
      <c r="BC45" s="398"/>
      <c r="BD45" s="398"/>
      <c r="BE45" s="398"/>
      <c r="BF45" s="398"/>
      <c r="BG45" s="399"/>
      <c r="BH45" s="55"/>
      <c r="BI45" s="55"/>
      <c r="BJ45" s="55"/>
      <c r="BK45" s="55"/>
      <c r="BL45" s="55"/>
    </row>
    <row r="46" spans="1:67" s="78" customFormat="1" ht="17" customHeight="1" x14ac:dyDescent="0.2">
      <c r="A46" s="365" t="s">
        <v>100</v>
      </c>
      <c r="B46" s="351"/>
      <c r="C46" s="351"/>
      <c r="D46" s="351"/>
      <c r="E46" s="351"/>
      <c r="F46" s="351" t="s">
        <v>46</v>
      </c>
      <c r="G46" s="351"/>
      <c r="H46" s="351"/>
      <c r="I46" s="351" t="s">
        <v>47</v>
      </c>
      <c r="J46" s="351"/>
      <c r="K46" s="351"/>
      <c r="L46" s="351" t="s">
        <v>48</v>
      </c>
      <c r="M46" s="351"/>
      <c r="N46" s="351"/>
      <c r="O46" s="352" t="s">
        <v>101</v>
      </c>
      <c r="P46" s="352"/>
      <c r="Q46" s="352"/>
      <c r="R46" s="352"/>
      <c r="S46" s="353"/>
      <c r="T46" s="79"/>
      <c r="U46" s="365" t="s">
        <v>100</v>
      </c>
      <c r="V46" s="351"/>
      <c r="W46" s="351"/>
      <c r="X46" s="351"/>
      <c r="Y46" s="351"/>
      <c r="Z46" s="351" t="s">
        <v>46</v>
      </c>
      <c r="AA46" s="351"/>
      <c r="AB46" s="351"/>
      <c r="AC46" s="351" t="s">
        <v>47</v>
      </c>
      <c r="AD46" s="351"/>
      <c r="AE46" s="351"/>
      <c r="AF46" s="351" t="s">
        <v>48</v>
      </c>
      <c r="AG46" s="351"/>
      <c r="AH46" s="351"/>
      <c r="AI46" s="352" t="s">
        <v>101</v>
      </c>
      <c r="AJ46" s="352"/>
      <c r="AK46" s="352"/>
      <c r="AL46" s="352"/>
      <c r="AM46" s="353"/>
      <c r="AN46" s="79"/>
      <c r="AO46" s="365" t="s">
        <v>100</v>
      </c>
      <c r="AP46" s="351"/>
      <c r="AQ46" s="351"/>
      <c r="AR46" s="351"/>
      <c r="AS46" s="351"/>
      <c r="AT46" s="351" t="s">
        <v>46</v>
      </c>
      <c r="AU46" s="351"/>
      <c r="AV46" s="351"/>
      <c r="AW46" s="351" t="s">
        <v>47</v>
      </c>
      <c r="AX46" s="351"/>
      <c r="AY46" s="351"/>
      <c r="AZ46" s="351" t="s">
        <v>48</v>
      </c>
      <c r="BA46" s="351"/>
      <c r="BB46" s="351"/>
      <c r="BC46" s="352" t="s">
        <v>101</v>
      </c>
      <c r="BD46" s="352"/>
      <c r="BE46" s="352"/>
      <c r="BF46" s="352"/>
      <c r="BG46" s="353"/>
      <c r="BH46" s="295"/>
      <c r="BI46" s="295"/>
      <c r="BJ46" s="295"/>
      <c r="BK46" s="295"/>
      <c r="BL46" s="295"/>
      <c r="BM46" s="59"/>
      <c r="BN46" s="59"/>
      <c r="BO46" s="59"/>
    </row>
    <row r="47" spans="1:67" ht="17" customHeight="1" x14ac:dyDescent="0.2">
      <c r="A47" s="361"/>
      <c r="B47" s="362"/>
      <c r="C47" s="362"/>
      <c r="D47" s="362"/>
      <c r="E47" s="362"/>
      <c r="F47" s="379"/>
      <c r="G47" s="380"/>
      <c r="H47" s="381"/>
      <c r="I47" s="362"/>
      <c r="J47" s="362"/>
      <c r="K47" s="362"/>
      <c r="L47" s="339"/>
      <c r="M47" s="382"/>
      <c r="N47" s="340"/>
      <c r="O47" s="374"/>
      <c r="P47" s="375"/>
      <c r="Q47" s="300" t="s">
        <v>106</v>
      </c>
      <c r="R47" s="516"/>
      <c r="S47" s="517"/>
      <c r="T47" s="81"/>
      <c r="U47" s="361"/>
      <c r="V47" s="362"/>
      <c r="W47" s="362"/>
      <c r="X47" s="362"/>
      <c r="Y47" s="362"/>
      <c r="Z47" s="379"/>
      <c r="AA47" s="380"/>
      <c r="AB47" s="381"/>
      <c r="AC47" s="362"/>
      <c r="AD47" s="362"/>
      <c r="AE47" s="362"/>
      <c r="AF47" s="339"/>
      <c r="AG47" s="382"/>
      <c r="AH47" s="340"/>
      <c r="AI47" s="372"/>
      <c r="AJ47" s="373"/>
      <c r="AK47" s="300" t="s">
        <v>106</v>
      </c>
      <c r="AL47" s="359"/>
      <c r="AM47" s="360"/>
      <c r="AN47" s="81"/>
      <c r="AO47" s="361"/>
      <c r="AP47" s="362"/>
      <c r="AQ47" s="362"/>
      <c r="AR47" s="362"/>
      <c r="AS47" s="362"/>
      <c r="AT47" s="379"/>
      <c r="AU47" s="380"/>
      <c r="AV47" s="381"/>
      <c r="AW47" s="362"/>
      <c r="AX47" s="362"/>
      <c r="AY47" s="362"/>
      <c r="AZ47" s="339"/>
      <c r="BA47" s="382"/>
      <c r="BB47" s="340"/>
      <c r="BC47" s="372"/>
      <c r="BD47" s="373"/>
      <c r="BE47" s="300" t="s">
        <v>106</v>
      </c>
      <c r="BF47" s="359"/>
      <c r="BG47" s="360"/>
      <c r="BH47" s="55"/>
      <c r="BI47" s="55"/>
      <c r="BJ47" s="55"/>
      <c r="BK47" s="55"/>
      <c r="BL47" s="55"/>
    </row>
    <row r="48" spans="1:67" ht="17" customHeight="1" x14ac:dyDescent="0.2">
      <c r="A48" s="346"/>
      <c r="B48" s="343"/>
      <c r="C48" s="343"/>
      <c r="D48" s="343"/>
      <c r="E48" s="343"/>
      <c r="F48" s="356"/>
      <c r="G48" s="357"/>
      <c r="H48" s="358"/>
      <c r="I48" s="343"/>
      <c r="J48" s="343"/>
      <c r="K48" s="343"/>
      <c r="L48" s="356"/>
      <c r="M48" s="357"/>
      <c r="N48" s="358"/>
      <c r="O48" s="344"/>
      <c r="P48" s="345"/>
      <c r="Q48" s="135" t="s">
        <v>105</v>
      </c>
      <c r="R48" s="347"/>
      <c r="S48" s="348"/>
      <c r="T48" s="81"/>
      <c r="U48" s="346"/>
      <c r="V48" s="343"/>
      <c r="W48" s="343"/>
      <c r="X48" s="343"/>
      <c r="Y48" s="343"/>
      <c r="Z48" s="356"/>
      <c r="AA48" s="357"/>
      <c r="AB48" s="358"/>
      <c r="AC48" s="343"/>
      <c r="AD48" s="343"/>
      <c r="AE48" s="343"/>
      <c r="AF48" s="356"/>
      <c r="AG48" s="357"/>
      <c r="AH48" s="358"/>
      <c r="AI48" s="344"/>
      <c r="AJ48" s="345"/>
      <c r="AK48" s="135" t="s">
        <v>105</v>
      </c>
      <c r="AL48" s="347"/>
      <c r="AM48" s="348"/>
      <c r="AN48" s="81"/>
      <c r="AO48" s="346"/>
      <c r="AP48" s="343"/>
      <c r="AQ48" s="343"/>
      <c r="AR48" s="343"/>
      <c r="AS48" s="343"/>
      <c r="AT48" s="356"/>
      <c r="AU48" s="357"/>
      <c r="AV48" s="358"/>
      <c r="AW48" s="343"/>
      <c r="AX48" s="343"/>
      <c r="AY48" s="343"/>
      <c r="AZ48" s="356"/>
      <c r="BA48" s="357"/>
      <c r="BB48" s="358"/>
      <c r="BC48" s="344"/>
      <c r="BD48" s="345"/>
      <c r="BE48" s="135" t="s">
        <v>105</v>
      </c>
      <c r="BF48" s="347"/>
      <c r="BG48" s="348"/>
      <c r="BH48" s="55"/>
      <c r="BI48" s="55"/>
      <c r="BJ48" s="55"/>
      <c r="BK48" s="55"/>
      <c r="BL48" s="55"/>
    </row>
    <row r="49" spans="1:120" ht="17" customHeight="1" x14ac:dyDescent="0.2">
      <c r="A49" s="346"/>
      <c r="B49" s="343"/>
      <c r="C49" s="343"/>
      <c r="D49" s="343"/>
      <c r="E49" s="343"/>
      <c r="F49" s="356"/>
      <c r="G49" s="357"/>
      <c r="H49" s="358"/>
      <c r="I49" s="343"/>
      <c r="J49" s="343"/>
      <c r="K49" s="343"/>
      <c r="L49" s="356"/>
      <c r="M49" s="357"/>
      <c r="N49" s="358"/>
      <c r="O49" s="344"/>
      <c r="P49" s="345"/>
      <c r="Q49" s="135" t="s">
        <v>105</v>
      </c>
      <c r="R49" s="347"/>
      <c r="S49" s="348"/>
      <c r="T49" s="81"/>
      <c r="U49" s="346"/>
      <c r="V49" s="343"/>
      <c r="W49" s="343"/>
      <c r="X49" s="343"/>
      <c r="Y49" s="343"/>
      <c r="Z49" s="356"/>
      <c r="AA49" s="357"/>
      <c r="AB49" s="358"/>
      <c r="AC49" s="343"/>
      <c r="AD49" s="343"/>
      <c r="AE49" s="343"/>
      <c r="AF49" s="356"/>
      <c r="AG49" s="357"/>
      <c r="AH49" s="358"/>
      <c r="AI49" s="344"/>
      <c r="AJ49" s="345"/>
      <c r="AK49" s="135" t="s">
        <v>105</v>
      </c>
      <c r="AL49" s="347"/>
      <c r="AM49" s="348"/>
      <c r="AN49" s="81"/>
      <c r="AO49" s="346"/>
      <c r="AP49" s="343"/>
      <c r="AQ49" s="343"/>
      <c r="AR49" s="343"/>
      <c r="AS49" s="343"/>
      <c r="AT49" s="356"/>
      <c r="AU49" s="357"/>
      <c r="AV49" s="358"/>
      <c r="AW49" s="343"/>
      <c r="AX49" s="343"/>
      <c r="AY49" s="343"/>
      <c r="AZ49" s="356"/>
      <c r="BA49" s="357"/>
      <c r="BB49" s="358"/>
      <c r="BC49" s="344"/>
      <c r="BD49" s="345"/>
      <c r="BE49" s="135" t="s">
        <v>105</v>
      </c>
      <c r="BF49" s="347"/>
      <c r="BG49" s="348"/>
      <c r="BH49" s="55"/>
      <c r="BI49" s="55"/>
      <c r="BJ49" s="55"/>
      <c r="BK49" s="55"/>
      <c r="BL49" s="55"/>
    </row>
    <row r="50" spans="1:120" ht="17" customHeight="1" x14ac:dyDescent="0.2">
      <c r="A50" s="346"/>
      <c r="B50" s="343"/>
      <c r="C50" s="343"/>
      <c r="D50" s="343"/>
      <c r="E50" s="343"/>
      <c r="F50" s="356"/>
      <c r="G50" s="357"/>
      <c r="H50" s="358"/>
      <c r="I50" s="343"/>
      <c r="J50" s="343"/>
      <c r="K50" s="343"/>
      <c r="L50" s="356"/>
      <c r="M50" s="357"/>
      <c r="N50" s="358"/>
      <c r="O50" s="344"/>
      <c r="P50" s="345"/>
      <c r="Q50" s="135" t="s">
        <v>105</v>
      </c>
      <c r="R50" s="347"/>
      <c r="S50" s="348"/>
      <c r="T50" s="81"/>
      <c r="U50" s="346"/>
      <c r="V50" s="343"/>
      <c r="W50" s="343"/>
      <c r="X50" s="343"/>
      <c r="Y50" s="343"/>
      <c r="Z50" s="356"/>
      <c r="AA50" s="357"/>
      <c r="AB50" s="358"/>
      <c r="AC50" s="343"/>
      <c r="AD50" s="343"/>
      <c r="AE50" s="343"/>
      <c r="AF50" s="356"/>
      <c r="AG50" s="357"/>
      <c r="AH50" s="358"/>
      <c r="AI50" s="344"/>
      <c r="AJ50" s="345"/>
      <c r="AK50" s="135" t="s">
        <v>105</v>
      </c>
      <c r="AL50" s="347"/>
      <c r="AM50" s="348"/>
      <c r="AN50" s="81"/>
      <c r="AO50" s="346"/>
      <c r="AP50" s="343"/>
      <c r="AQ50" s="343"/>
      <c r="AR50" s="343"/>
      <c r="AS50" s="343"/>
      <c r="AT50" s="356"/>
      <c r="AU50" s="357"/>
      <c r="AV50" s="358"/>
      <c r="AW50" s="343"/>
      <c r="AX50" s="343"/>
      <c r="AY50" s="343"/>
      <c r="AZ50" s="356"/>
      <c r="BA50" s="357"/>
      <c r="BB50" s="358"/>
      <c r="BC50" s="344"/>
      <c r="BD50" s="345"/>
      <c r="BE50" s="135" t="s">
        <v>105</v>
      </c>
      <c r="BF50" s="347"/>
      <c r="BG50" s="348"/>
      <c r="BH50" s="55"/>
      <c r="BI50" s="55"/>
      <c r="BJ50" s="55"/>
      <c r="BK50" s="55"/>
      <c r="BL50" s="55"/>
    </row>
    <row r="51" spans="1:120" ht="18" customHeight="1" x14ac:dyDescent="0.2">
      <c r="A51" s="363"/>
      <c r="B51" s="364"/>
      <c r="C51" s="364"/>
      <c r="D51" s="364"/>
      <c r="E51" s="364"/>
      <c r="F51" s="376"/>
      <c r="G51" s="377"/>
      <c r="H51" s="378"/>
      <c r="I51" s="364"/>
      <c r="J51" s="364"/>
      <c r="K51" s="364"/>
      <c r="L51" s="376"/>
      <c r="M51" s="377"/>
      <c r="N51" s="378"/>
      <c r="O51" s="367"/>
      <c r="P51" s="368"/>
      <c r="Q51" s="302" t="s">
        <v>105</v>
      </c>
      <c r="R51" s="354"/>
      <c r="S51" s="355"/>
      <c r="T51" s="81"/>
      <c r="U51" s="363"/>
      <c r="V51" s="364"/>
      <c r="W51" s="364"/>
      <c r="X51" s="364"/>
      <c r="Y51" s="364"/>
      <c r="Z51" s="376"/>
      <c r="AA51" s="377"/>
      <c r="AB51" s="378"/>
      <c r="AC51" s="364"/>
      <c r="AD51" s="364"/>
      <c r="AE51" s="364"/>
      <c r="AF51" s="376"/>
      <c r="AG51" s="377"/>
      <c r="AH51" s="378"/>
      <c r="AI51" s="367"/>
      <c r="AJ51" s="368"/>
      <c r="AK51" s="302" t="s">
        <v>105</v>
      </c>
      <c r="AL51" s="354"/>
      <c r="AM51" s="355"/>
      <c r="AN51" s="81"/>
      <c r="AO51" s="363"/>
      <c r="AP51" s="364"/>
      <c r="AQ51" s="364"/>
      <c r="AR51" s="364"/>
      <c r="AS51" s="364"/>
      <c r="AT51" s="376"/>
      <c r="AU51" s="377"/>
      <c r="AV51" s="378"/>
      <c r="AW51" s="364"/>
      <c r="AX51" s="364"/>
      <c r="AY51" s="364"/>
      <c r="AZ51" s="376"/>
      <c r="BA51" s="377"/>
      <c r="BB51" s="378"/>
      <c r="BC51" s="367"/>
      <c r="BD51" s="368"/>
      <c r="BE51" s="302" t="s">
        <v>105</v>
      </c>
      <c r="BF51" s="354"/>
      <c r="BG51" s="355"/>
      <c r="BH51" s="55"/>
      <c r="BI51" s="318"/>
      <c r="BJ51" s="319"/>
      <c r="BK51" s="319"/>
      <c r="BL51" s="55"/>
    </row>
    <row r="52" spans="1:120" ht="17" hidden="1" customHeight="1" outlineLevel="1" x14ac:dyDescent="0.2">
      <c r="A52" s="365" t="s">
        <v>100</v>
      </c>
      <c r="B52" s="351"/>
      <c r="C52" s="351"/>
      <c r="D52" s="351"/>
      <c r="E52" s="351"/>
      <c r="F52" s="351" t="s">
        <v>46</v>
      </c>
      <c r="G52" s="351"/>
      <c r="H52" s="351"/>
      <c r="I52" s="351" t="s">
        <v>47</v>
      </c>
      <c r="J52" s="351"/>
      <c r="K52" s="351"/>
      <c r="L52" s="351" t="s">
        <v>48</v>
      </c>
      <c r="M52" s="351"/>
      <c r="N52" s="351"/>
      <c r="O52" s="352" t="s">
        <v>101</v>
      </c>
      <c r="P52" s="352"/>
      <c r="Q52" s="352"/>
      <c r="R52" s="352"/>
      <c r="S52" s="353"/>
      <c r="T52" s="79"/>
      <c r="U52" s="365" t="s">
        <v>100</v>
      </c>
      <c r="V52" s="351"/>
      <c r="W52" s="351"/>
      <c r="X52" s="351"/>
      <c r="Y52" s="351"/>
      <c r="Z52" s="351" t="s">
        <v>46</v>
      </c>
      <c r="AA52" s="351"/>
      <c r="AB52" s="351"/>
      <c r="AC52" s="351" t="s">
        <v>47</v>
      </c>
      <c r="AD52" s="351"/>
      <c r="AE52" s="351"/>
      <c r="AF52" s="351" t="s">
        <v>48</v>
      </c>
      <c r="AG52" s="351"/>
      <c r="AH52" s="351"/>
      <c r="AI52" s="352" t="s">
        <v>101</v>
      </c>
      <c r="AJ52" s="352"/>
      <c r="AK52" s="352"/>
      <c r="AL52" s="352"/>
      <c r="AM52" s="353"/>
      <c r="AN52" s="79"/>
      <c r="AO52" s="365" t="s">
        <v>100</v>
      </c>
      <c r="AP52" s="351"/>
      <c r="AQ52" s="351"/>
      <c r="AR52" s="351"/>
      <c r="AS52" s="351"/>
      <c r="AT52" s="351" t="s">
        <v>46</v>
      </c>
      <c r="AU52" s="351"/>
      <c r="AV52" s="351"/>
      <c r="AW52" s="351" t="s">
        <v>47</v>
      </c>
      <c r="AX52" s="351"/>
      <c r="AY52" s="351"/>
      <c r="AZ52" s="351" t="s">
        <v>48</v>
      </c>
      <c r="BA52" s="351"/>
      <c r="BB52" s="351"/>
      <c r="BC52" s="352" t="s">
        <v>101</v>
      </c>
      <c r="BD52" s="352"/>
      <c r="BE52" s="352"/>
      <c r="BF52" s="352"/>
      <c r="BG52" s="353"/>
      <c r="BH52" s="55"/>
      <c r="BI52" s="319"/>
      <c r="BJ52" s="319"/>
      <c r="BK52" s="319"/>
      <c r="BL52" s="55"/>
    </row>
    <row r="53" spans="1:120" ht="17" hidden="1" customHeight="1" outlineLevel="1" x14ac:dyDescent="0.2">
      <c r="A53" s="361"/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79"/>
      <c r="M53" s="380"/>
      <c r="N53" s="381"/>
      <c r="O53" s="372"/>
      <c r="P53" s="373"/>
      <c r="Q53" s="299" t="s">
        <v>105</v>
      </c>
      <c r="R53" s="359"/>
      <c r="S53" s="360"/>
      <c r="T53" s="81"/>
      <c r="U53" s="361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79"/>
      <c r="AG53" s="380"/>
      <c r="AH53" s="381"/>
      <c r="AI53" s="372"/>
      <c r="AJ53" s="373"/>
      <c r="AK53" s="299" t="s">
        <v>105</v>
      </c>
      <c r="AL53" s="359"/>
      <c r="AM53" s="360"/>
      <c r="AN53" s="81"/>
      <c r="AO53" s="361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79"/>
      <c r="BA53" s="380"/>
      <c r="BB53" s="381"/>
      <c r="BC53" s="372"/>
      <c r="BD53" s="373"/>
      <c r="BE53" s="299" t="s">
        <v>105</v>
      </c>
      <c r="BF53" s="359"/>
      <c r="BG53" s="360"/>
      <c r="BH53" s="55"/>
      <c r="BI53" s="319"/>
      <c r="BJ53" s="319"/>
      <c r="BK53" s="319"/>
      <c r="BL53" s="55"/>
    </row>
    <row r="54" spans="1:120" ht="17" hidden="1" customHeight="1" outlineLevel="1" x14ac:dyDescent="0.2">
      <c r="A54" s="346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56"/>
      <c r="M54" s="357"/>
      <c r="N54" s="358"/>
      <c r="O54" s="344"/>
      <c r="P54" s="345"/>
      <c r="Q54" s="135" t="s">
        <v>105</v>
      </c>
      <c r="R54" s="347"/>
      <c r="S54" s="348"/>
      <c r="T54" s="81"/>
      <c r="U54" s="346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56"/>
      <c r="AG54" s="357"/>
      <c r="AH54" s="358"/>
      <c r="AI54" s="344"/>
      <c r="AJ54" s="345"/>
      <c r="AK54" s="135" t="s">
        <v>105</v>
      </c>
      <c r="AL54" s="347"/>
      <c r="AM54" s="348"/>
      <c r="AN54" s="81"/>
      <c r="AO54" s="346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56"/>
      <c r="BA54" s="357"/>
      <c r="BB54" s="358"/>
      <c r="BC54" s="344"/>
      <c r="BD54" s="345"/>
      <c r="BE54" s="135" t="s">
        <v>105</v>
      </c>
      <c r="BF54" s="347"/>
      <c r="BG54" s="348"/>
      <c r="BH54" s="55"/>
      <c r="BI54" s="319"/>
      <c r="BJ54" s="319"/>
      <c r="BK54" s="319"/>
      <c r="BL54" s="55"/>
    </row>
    <row r="55" spans="1:120" ht="17" hidden="1" customHeight="1" outlineLevel="1" x14ac:dyDescent="0.2">
      <c r="A55" s="346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56"/>
      <c r="M55" s="357"/>
      <c r="N55" s="358"/>
      <c r="O55" s="344"/>
      <c r="P55" s="345"/>
      <c r="Q55" s="135" t="s">
        <v>105</v>
      </c>
      <c r="R55" s="347"/>
      <c r="S55" s="348"/>
      <c r="T55" s="81"/>
      <c r="U55" s="346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56"/>
      <c r="AG55" s="357"/>
      <c r="AH55" s="358"/>
      <c r="AI55" s="344"/>
      <c r="AJ55" s="345"/>
      <c r="AK55" s="135" t="s">
        <v>105</v>
      </c>
      <c r="AL55" s="347"/>
      <c r="AM55" s="348"/>
      <c r="AN55" s="81"/>
      <c r="AO55" s="346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/>
      <c r="AZ55" s="356"/>
      <c r="BA55" s="357"/>
      <c r="BB55" s="358"/>
      <c r="BC55" s="344"/>
      <c r="BD55" s="345"/>
      <c r="BE55" s="135" t="s">
        <v>105</v>
      </c>
      <c r="BF55" s="347"/>
      <c r="BG55" s="348"/>
      <c r="BH55" s="55"/>
      <c r="BI55" s="55"/>
      <c r="BJ55" s="55"/>
      <c r="BK55" s="55"/>
      <c r="BL55" s="55"/>
    </row>
    <row r="56" spans="1:120" ht="17" hidden="1" customHeight="1" outlineLevel="1" x14ac:dyDescent="0.2">
      <c r="A56" s="346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56"/>
      <c r="M56" s="357"/>
      <c r="N56" s="358"/>
      <c r="O56" s="344"/>
      <c r="P56" s="345"/>
      <c r="Q56" s="135" t="s">
        <v>105</v>
      </c>
      <c r="R56" s="347"/>
      <c r="S56" s="348"/>
      <c r="T56" s="81"/>
      <c r="U56" s="346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56"/>
      <c r="AG56" s="357"/>
      <c r="AH56" s="358"/>
      <c r="AI56" s="344"/>
      <c r="AJ56" s="345"/>
      <c r="AK56" s="135" t="s">
        <v>105</v>
      </c>
      <c r="AL56" s="347"/>
      <c r="AM56" s="348"/>
      <c r="AN56" s="81"/>
      <c r="AO56" s="346"/>
      <c r="AP56" s="343"/>
      <c r="AQ56" s="343"/>
      <c r="AR56" s="343"/>
      <c r="AS56" s="343"/>
      <c r="AT56" s="343"/>
      <c r="AU56" s="343"/>
      <c r="AV56" s="343"/>
      <c r="AW56" s="343"/>
      <c r="AX56" s="343"/>
      <c r="AY56" s="343"/>
      <c r="AZ56" s="356"/>
      <c r="BA56" s="357"/>
      <c r="BB56" s="358"/>
      <c r="BC56" s="344"/>
      <c r="BD56" s="345"/>
      <c r="BE56" s="135" t="s">
        <v>105</v>
      </c>
      <c r="BF56" s="347"/>
      <c r="BG56" s="348"/>
      <c r="BH56" s="305"/>
      <c r="BI56" s="305"/>
      <c r="BJ56" s="305"/>
      <c r="BK56" s="305"/>
      <c r="BL56" s="305"/>
      <c r="BM56" s="82"/>
      <c r="BN56" s="82"/>
      <c r="BO56" s="82"/>
    </row>
    <row r="57" spans="1:120" s="78" customFormat="1" ht="17" hidden="1" customHeight="1" outlineLevel="1" x14ac:dyDescent="0.2">
      <c r="A57" s="512"/>
      <c r="B57" s="511"/>
      <c r="C57" s="511"/>
      <c r="D57" s="511"/>
      <c r="E57" s="511"/>
      <c r="F57" s="511"/>
      <c r="G57" s="511"/>
      <c r="H57" s="511"/>
      <c r="I57" s="511"/>
      <c r="J57" s="511"/>
      <c r="K57" s="511"/>
      <c r="L57" s="341"/>
      <c r="M57" s="452"/>
      <c r="N57" s="342"/>
      <c r="O57" s="509"/>
      <c r="P57" s="510"/>
      <c r="Q57" s="301" t="s">
        <v>105</v>
      </c>
      <c r="R57" s="504"/>
      <c r="S57" s="505"/>
      <c r="T57" s="81"/>
      <c r="U57" s="512"/>
      <c r="V57" s="511"/>
      <c r="W57" s="511"/>
      <c r="X57" s="511"/>
      <c r="Y57" s="511"/>
      <c r="Z57" s="511"/>
      <c r="AA57" s="511"/>
      <c r="AB57" s="511"/>
      <c r="AC57" s="511"/>
      <c r="AD57" s="511"/>
      <c r="AE57" s="511"/>
      <c r="AF57" s="341"/>
      <c r="AG57" s="452"/>
      <c r="AH57" s="342"/>
      <c r="AI57" s="509"/>
      <c r="AJ57" s="510"/>
      <c r="AK57" s="301" t="s">
        <v>105</v>
      </c>
      <c r="AL57" s="504"/>
      <c r="AM57" s="505"/>
      <c r="AN57" s="81"/>
      <c r="AO57" s="512"/>
      <c r="AP57" s="511"/>
      <c r="AQ57" s="511"/>
      <c r="AR57" s="511"/>
      <c r="AS57" s="511"/>
      <c r="AT57" s="511"/>
      <c r="AU57" s="511"/>
      <c r="AV57" s="511"/>
      <c r="AW57" s="511"/>
      <c r="AX57" s="511"/>
      <c r="AY57" s="511"/>
      <c r="AZ57" s="341"/>
      <c r="BA57" s="452"/>
      <c r="BB57" s="342"/>
      <c r="BC57" s="509"/>
      <c r="BD57" s="510"/>
      <c r="BE57" s="301" t="s">
        <v>105</v>
      </c>
      <c r="BF57" s="504"/>
      <c r="BG57" s="505"/>
      <c r="BH57" s="77"/>
      <c r="BI57" s="77"/>
      <c r="BJ57" s="77"/>
      <c r="BK57" s="77"/>
      <c r="BL57" s="77"/>
    </row>
    <row r="58" spans="1:120" s="78" customFormat="1" ht="9" customHeight="1" collapsed="1" x14ac:dyDescent="0.2">
      <c r="A58" s="131"/>
      <c r="B58" s="129"/>
      <c r="C58" s="132"/>
      <c r="D58" s="132"/>
      <c r="E58" s="132"/>
      <c r="F58" s="132"/>
      <c r="G58" s="132"/>
      <c r="H58" s="133"/>
      <c r="I58" s="132"/>
      <c r="J58" s="132"/>
      <c r="K58" s="133"/>
      <c r="L58" s="132"/>
      <c r="M58" s="132"/>
      <c r="N58" s="133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3"/>
      <c r="AC58" s="132"/>
      <c r="AD58" s="132"/>
      <c r="AE58" s="133"/>
      <c r="AF58" s="132"/>
      <c r="AG58" s="132"/>
      <c r="AH58" s="133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3"/>
      <c r="AW58" s="132"/>
      <c r="AX58" s="132"/>
      <c r="AY58" s="133"/>
      <c r="AZ58" s="132"/>
      <c r="BA58" s="132"/>
      <c r="BB58" s="133"/>
      <c r="BC58" s="132"/>
      <c r="BD58" s="132"/>
      <c r="BE58" s="132"/>
      <c r="BF58" s="129"/>
      <c r="BG58" s="134"/>
      <c r="BH58" s="77"/>
      <c r="BI58" s="77"/>
      <c r="BJ58" s="77"/>
      <c r="BK58" s="77"/>
      <c r="BL58" s="77"/>
    </row>
    <row r="59" spans="1:120" s="78" customFormat="1" ht="15" customHeight="1" x14ac:dyDescent="0.2">
      <c r="A59" s="454" t="s">
        <v>49</v>
      </c>
      <c r="B59" s="455"/>
      <c r="C59" s="455"/>
      <c r="D59" s="455"/>
      <c r="E59" s="455"/>
      <c r="F59" s="313"/>
      <c r="G59" s="313"/>
      <c r="H59" s="313"/>
      <c r="I59" s="313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  <c r="AX59" s="308"/>
      <c r="AY59" s="308"/>
      <c r="AZ59" s="308"/>
      <c r="BA59" s="308"/>
      <c r="BB59" s="308"/>
      <c r="BC59" s="308"/>
      <c r="BD59" s="308"/>
      <c r="BE59" s="308"/>
      <c r="BF59" s="308"/>
      <c r="BG59" s="311"/>
      <c r="BH59" s="77"/>
      <c r="BI59" s="77"/>
      <c r="BJ59" s="77"/>
      <c r="BK59" s="77"/>
      <c r="BL59" s="77"/>
    </row>
    <row r="60" spans="1:120" s="78" customFormat="1" ht="15" customHeight="1" x14ac:dyDescent="0.2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1"/>
      <c r="BH60" s="77"/>
      <c r="BI60" s="77"/>
      <c r="BJ60" s="77"/>
      <c r="BK60" s="77"/>
      <c r="BL60" s="77"/>
    </row>
    <row r="61" spans="1:120" s="78" customFormat="1" ht="15" customHeight="1" x14ac:dyDescent="0.2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4"/>
      <c r="BH61" s="77"/>
      <c r="BI61" s="314"/>
      <c r="BJ61" s="314"/>
      <c r="BK61" s="314"/>
      <c r="BL61" s="77"/>
    </row>
    <row r="62" spans="1:120" s="83" customFormat="1" ht="9" customHeight="1" x14ac:dyDescent="0.2">
      <c r="A62" s="568"/>
      <c r="B62" s="568"/>
      <c r="C62" s="568"/>
      <c r="D62" s="568"/>
      <c r="E62" s="568"/>
      <c r="F62" s="568"/>
      <c r="G62" s="568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568"/>
      <c r="AL62" s="568"/>
      <c r="AM62" s="568"/>
      <c r="AN62" s="568"/>
      <c r="AO62" s="568"/>
      <c r="AP62" s="568"/>
      <c r="AQ62" s="568"/>
      <c r="AR62" s="568"/>
      <c r="AS62" s="568"/>
      <c r="AT62" s="568"/>
      <c r="AU62" s="568"/>
      <c r="AV62" s="568"/>
      <c r="AW62" s="568"/>
      <c r="AX62" s="568"/>
      <c r="AY62" s="568"/>
      <c r="AZ62" s="568"/>
      <c r="BA62" s="568"/>
      <c r="BB62" s="568"/>
      <c r="BC62" s="568"/>
      <c r="BD62" s="568"/>
      <c r="BE62" s="568"/>
      <c r="BF62" s="568"/>
      <c r="BG62" s="568"/>
      <c r="BH62" s="305"/>
      <c r="BI62" s="314"/>
      <c r="BJ62" s="314"/>
      <c r="BK62" s="314"/>
      <c r="BL62" s="77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</row>
    <row r="63" spans="1:120" s="78" customFormat="1" ht="18" hidden="1" customHeight="1" outlineLevel="1" x14ac:dyDescent="0.2">
      <c r="A63" s="453" t="s">
        <v>226</v>
      </c>
      <c r="B63" s="569"/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70"/>
      <c r="BH63" s="77"/>
      <c r="BI63" s="314"/>
      <c r="BJ63" s="314"/>
      <c r="BK63" s="314"/>
      <c r="BL63" s="306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</row>
    <row r="64" spans="1:120" s="78" customFormat="1" ht="18" hidden="1" customHeight="1" outlineLevel="1" x14ac:dyDescent="0.2">
      <c r="A64" s="599" t="s">
        <v>1</v>
      </c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600" t="s">
        <v>222</v>
      </c>
      <c r="N64" s="600"/>
      <c r="O64" s="600"/>
      <c r="P64" s="600"/>
      <c r="Q64" s="488" t="s">
        <v>220</v>
      </c>
      <c r="R64" s="489"/>
      <c r="S64" s="489"/>
      <c r="T64" s="489"/>
      <c r="U64" s="489"/>
      <c r="V64" s="489"/>
      <c r="W64" s="489"/>
      <c r="X64" s="489"/>
      <c r="Y64" s="484"/>
      <c r="Z64" s="488">
        <v>1</v>
      </c>
      <c r="AA64" s="490"/>
      <c r="AB64" s="483">
        <v>2</v>
      </c>
      <c r="AC64" s="490"/>
      <c r="AD64" s="483">
        <v>3</v>
      </c>
      <c r="AE64" s="490"/>
      <c r="AF64" s="483">
        <v>4</v>
      </c>
      <c r="AG64" s="490"/>
      <c r="AH64" s="483">
        <v>5</v>
      </c>
      <c r="AI64" s="484"/>
      <c r="AJ64" s="488">
        <v>6</v>
      </c>
      <c r="AK64" s="490"/>
      <c r="AL64" s="483">
        <v>7</v>
      </c>
      <c r="AM64" s="490"/>
      <c r="AN64" s="483">
        <v>8</v>
      </c>
      <c r="AO64" s="490"/>
      <c r="AP64" s="483">
        <v>9</v>
      </c>
      <c r="AQ64" s="490"/>
      <c r="AR64" s="483">
        <v>10</v>
      </c>
      <c r="AS64" s="484"/>
      <c r="AT64" s="488">
        <v>11</v>
      </c>
      <c r="AU64" s="490"/>
      <c r="AV64" s="483">
        <v>12</v>
      </c>
      <c r="AW64" s="490"/>
      <c r="AX64" s="483">
        <v>13</v>
      </c>
      <c r="AY64" s="490"/>
      <c r="AZ64" s="483">
        <v>14</v>
      </c>
      <c r="BA64" s="490"/>
      <c r="BB64" s="483">
        <v>15</v>
      </c>
      <c r="BC64" s="484"/>
      <c r="BD64" s="578" t="s">
        <v>129</v>
      </c>
      <c r="BE64" s="579"/>
      <c r="BF64" s="579"/>
      <c r="BG64" s="580"/>
      <c r="BH64" s="77"/>
      <c r="BI64" s="314"/>
      <c r="BJ64" s="314"/>
      <c r="BK64" s="314"/>
      <c r="BL64" s="306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</row>
    <row r="65" spans="1:64" s="78" customFormat="1" ht="18" hidden="1" customHeight="1" outlineLevel="1" x14ac:dyDescent="0.2">
      <c r="A65" s="461"/>
      <c r="B65" s="467"/>
      <c r="C65" s="467"/>
      <c r="D65" s="467"/>
      <c r="E65" s="467"/>
      <c r="F65" s="467"/>
      <c r="G65" s="467"/>
      <c r="H65" s="467"/>
      <c r="I65" s="467"/>
      <c r="J65" s="467"/>
      <c r="K65" s="467"/>
      <c r="L65" s="468"/>
      <c r="M65" s="461" t="s">
        <v>221</v>
      </c>
      <c r="N65" s="467"/>
      <c r="O65" s="467"/>
      <c r="P65" s="468"/>
      <c r="Q65" s="476" t="s">
        <v>218</v>
      </c>
      <c r="R65" s="477"/>
      <c r="S65" s="477"/>
      <c r="T65" s="477"/>
      <c r="U65" s="477"/>
      <c r="V65" s="477"/>
      <c r="W65" s="477"/>
      <c r="X65" s="477"/>
      <c r="Y65" s="478"/>
      <c r="Z65" s="461"/>
      <c r="AA65" s="460"/>
      <c r="AB65" s="459"/>
      <c r="AC65" s="460"/>
      <c r="AD65" s="459"/>
      <c r="AE65" s="460"/>
      <c r="AF65" s="459"/>
      <c r="AG65" s="460"/>
      <c r="AH65" s="459"/>
      <c r="AI65" s="468"/>
      <c r="AJ65" s="461"/>
      <c r="AK65" s="460"/>
      <c r="AL65" s="459"/>
      <c r="AM65" s="460"/>
      <c r="AN65" s="459"/>
      <c r="AO65" s="460"/>
      <c r="AP65" s="459"/>
      <c r="AQ65" s="460"/>
      <c r="AR65" s="459"/>
      <c r="AS65" s="468"/>
      <c r="AT65" s="461"/>
      <c r="AU65" s="460"/>
      <c r="AV65" s="459"/>
      <c r="AW65" s="460"/>
      <c r="AX65" s="459"/>
      <c r="AY65" s="460"/>
      <c r="AZ65" s="459"/>
      <c r="BA65" s="460"/>
      <c r="BB65" s="459"/>
      <c r="BC65" s="468"/>
      <c r="BD65" s="586" t="str">
        <f>IF(COUNTIF(Z66:BC66,"○")=0,"",COUNTIF(Z66:BC66,"○"))</f>
        <v/>
      </c>
      <c r="BE65" s="587"/>
      <c r="BF65" s="587"/>
      <c r="BG65" s="588"/>
      <c r="BH65" s="77"/>
      <c r="BI65" s="314"/>
      <c r="BJ65" s="314"/>
      <c r="BK65" s="314"/>
      <c r="BL65" s="77"/>
    </row>
    <row r="66" spans="1:64" s="78" customFormat="1" ht="18" hidden="1" customHeight="1" outlineLevel="1" x14ac:dyDescent="0.2">
      <c r="A66" s="466"/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5"/>
      <c r="M66" s="466"/>
      <c r="N66" s="469"/>
      <c r="O66" s="469"/>
      <c r="P66" s="465"/>
      <c r="Q66" s="466" t="s">
        <v>225</v>
      </c>
      <c r="R66" s="469"/>
      <c r="S66" s="469"/>
      <c r="T66" s="469"/>
      <c r="U66" s="469"/>
      <c r="V66" s="469"/>
      <c r="W66" s="469"/>
      <c r="X66" s="469"/>
      <c r="Y66" s="465"/>
      <c r="Z66" s="466"/>
      <c r="AA66" s="463"/>
      <c r="AB66" s="462"/>
      <c r="AC66" s="463"/>
      <c r="AD66" s="462"/>
      <c r="AE66" s="463"/>
      <c r="AF66" s="462"/>
      <c r="AG66" s="463"/>
      <c r="AH66" s="462"/>
      <c r="AI66" s="465"/>
      <c r="AJ66" s="466"/>
      <c r="AK66" s="463"/>
      <c r="AL66" s="462"/>
      <c r="AM66" s="463"/>
      <c r="AN66" s="462"/>
      <c r="AO66" s="463"/>
      <c r="AP66" s="462"/>
      <c r="AQ66" s="463"/>
      <c r="AR66" s="462"/>
      <c r="AS66" s="465"/>
      <c r="AT66" s="466"/>
      <c r="AU66" s="463"/>
      <c r="AV66" s="462"/>
      <c r="AW66" s="463"/>
      <c r="AX66" s="462"/>
      <c r="AY66" s="463"/>
      <c r="AZ66" s="462"/>
      <c r="BA66" s="463"/>
      <c r="BB66" s="462"/>
      <c r="BC66" s="465"/>
      <c r="BD66" s="589"/>
      <c r="BE66" s="590"/>
      <c r="BF66" s="590"/>
      <c r="BG66" s="591"/>
      <c r="BH66" s="77"/>
      <c r="BI66" s="77"/>
      <c r="BJ66" s="77"/>
      <c r="BK66" s="77"/>
      <c r="BL66" s="77"/>
    </row>
    <row r="67" spans="1:64" s="78" customFormat="1" ht="9" hidden="1" customHeight="1" outlineLevel="1" x14ac:dyDescent="0.2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20"/>
      <c r="Z67" s="327"/>
      <c r="AA67" s="330"/>
      <c r="AB67" s="331"/>
      <c r="AC67" s="330"/>
      <c r="AD67" s="331"/>
      <c r="AE67" s="330"/>
      <c r="AF67" s="331"/>
      <c r="AG67" s="330"/>
      <c r="AH67" s="331"/>
      <c r="AI67" s="320"/>
      <c r="AJ67" s="327"/>
      <c r="AK67" s="330"/>
      <c r="AL67" s="331"/>
      <c r="AM67" s="330"/>
      <c r="AN67" s="331"/>
      <c r="AO67" s="330"/>
      <c r="AP67" s="331"/>
      <c r="AQ67" s="330"/>
      <c r="AR67" s="331"/>
      <c r="AS67" s="320"/>
      <c r="AT67" s="327"/>
      <c r="AU67" s="330"/>
      <c r="AV67" s="331"/>
      <c r="AW67" s="330"/>
      <c r="AX67" s="331"/>
      <c r="AY67" s="330"/>
      <c r="AZ67" s="331"/>
      <c r="BA67" s="330"/>
      <c r="BB67" s="331"/>
      <c r="BC67" s="315"/>
      <c r="BD67" s="332"/>
      <c r="BE67" s="332"/>
      <c r="BF67" s="332"/>
      <c r="BG67" s="332"/>
      <c r="BH67" s="77"/>
      <c r="BI67" s="77"/>
      <c r="BJ67" s="77"/>
      <c r="BK67" s="77"/>
      <c r="BL67" s="77"/>
    </row>
    <row r="68" spans="1:64" s="78" customFormat="1" ht="18" hidden="1" customHeight="1" outlineLevel="1" x14ac:dyDescent="0.2">
      <c r="A68" s="473" t="str">
        <f>IF(A70="","",A70)</f>
        <v/>
      </c>
      <c r="B68" s="473"/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473"/>
      <c r="N68" s="473"/>
      <c r="O68" s="473"/>
      <c r="P68" s="473"/>
      <c r="Q68" s="573" t="s">
        <v>223</v>
      </c>
      <c r="R68" s="598"/>
      <c r="S68" s="598"/>
      <c r="T68" s="598"/>
      <c r="U68" s="598"/>
      <c r="V68" s="598"/>
      <c r="W68" s="598"/>
      <c r="X68" s="598"/>
      <c r="Y68" s="572"/>
      <c r="Z68" s="573"/>
      <c r="AA68" s="574"/>
      <c r="AB68" s="571"/>
      <c r="AC68" s="574"/>
      <c r="AD68" s="571"/>
      <c r="AE68" s="574"/>
      <c r="AF68" s="571"/>
      <c r="AG68" s="574"/>
      <c r="AH68" s="571"/>
      <c r="AI68" s="572"/>
      <c r="AJ68" s="573"/>
      <c r="AK68" s="574"/>
      <c r="AL68" s="571"/>
      <c r="AM68" s="574"/>
      <c r="AN68" s="571"/>
      <c r="AO68" s="574"/>
      <c r="AP68" s="571"/>
      <c r="AQ68" s="574"/>
      <c r="AR68" s="571"/>
      <c r="AS68" s="572"/>
      <c r="AT68" s="573"/>
      <c r="AU68" s="574"/>
      <c r="AV68" s="571"/>
      <c r="AW68" s="574"/>
      <c r="AX68" s="571"/>
      <c r="AY68" s="574"/>
      <c r="AZ68" s="571"/>
      <c r="BA68" s="574"/>
      <c r="BB68" s="571"/>
      <c r="BC68" s="572"/>
      <c r="BD68" s="500"/>
      <c r="BE68" s="500"/>
      <c r="BF68" s="500"/>
      <c r="BG68" s="500"/>
      <c r="BH68" s="77"/>
      <c r="BI68" s="77"/>
      <c r="BJ68" s="77"/>
      <c r="BK68" s="77"/>
      <c r="BL68" s="77"/>
    </row>
    <row r="69" spans="1:64" s="78" customFormat="1" ht="18" hidden="1" customHeight="1" outlineLevel="1" x14ac:dyDescent="0.2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34"/>
      <c r="L69" s="334"/>
      <c r="M69" s="321"/>
      <c r="N69" s="321"/>
      <c r="O69" s="321"/>
      <c r="P69" s="321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33"/>
      <c r="AX69" s="322"/>
      <c r="AY69" s="322"/>
      <c r="AZ69" s="322"/>
      <c r="BA69" s="322"/>
      <c r="BB69" s="322"/>
      <c r="BC69" s="322"/>
      <c r="BD69" s="321"/>
      <c r="BE69" s="321"/>
      <c r="BF69" s="321"/>
      <c r="BG69" s="321"/>
      <c r="BH69" s="77"/>
      <c r="BI69" s="77"/>
      <c r="BJ69" s="77"/>
      <c r="BK69" s="77"/>
      <c r="BL69" s="77"/>
    </row>
    <row r="70" spans="1:64" s="78" customFormat="1" ht="18" hidden="1" customHeight="1" outlineLevel="1" x14ac:dyDescent="0.2">
      <c r="A70" s="461"/>
      <c r="B70" s="467"/>
      <c r="C70" s="467"/>
      <c r="D70" s="467"/>
      <c r="E70" s="467"/>
      <c r="F70" s="467"/>
      <c r="G70" s="467"/>
      <c r="H70" s="467"/>
      <c r="I70" s="467"/>
      <c r="J70" s="467"/>
      <c r="K70" s="467"/>
      <c r="L70" s="468"/>
      <c r="M70" s="461" t="s">
        <v>221</v>
      </c>
      <c r="N70" s="467"/>
      <c r="O70" s="467"/>
      <c r="P70" s="468"/>
      <c r="Q70" s="476" t="s">
        <v>218</v>
      </c>
      <c r="R70" s="477"/>
      <c r="S70" s="477"/>
      <c r="T70" s="477"/>
      <c r="U70" s="477"/>
      <c r="V70" s="477"/>
      <c r="W70" s="477"/>
      <c r="X70" s="477"/>
      <c r="Y70" s="478"/>
      <c r="Z70" s="461"/>
      <c r="AA70" s="460"/>
      <c r="AB70" s="459"/>
      <c r="AC70" s="460"/>
      <c r="AD70" s="459"/>
      <c r="AE70" s="460"/>
      <c r="AF70" s="459"/>
      <c r="AG70" s="460"/>
      <c r="AH70" s="459"/>
      <c r="AI70" s="468"/>
      <c r="AJ70" s="461"/>
      <c r="AK70" s="460"/>
      <c r="AL70" s="459"/>
      <c r="AM70" s="460"/>
      <c r="AN70" s="459"/>
      <c r="AO70" s="460"/>
      <c r="AP70" s="459"/>
      <c r="AQ70" s="460"/>
      <c r="AR70" s="459"/>
      <c r="AS70" s="468"/>
      <c r="AT70" s="461"/>
      <c r="AU70" s="460"/>
      <c r="AV70" s="459"/>
      <c r="AW70" s="460"/>
      <c r="AX70" s="459"/>
      <c r="AY70" s="460"/>
      <c r="AZ70" s="459"/>
      <c r="BA70" s="460"/>
      <c r="BB70" s="459"/>
      <c r="BC70" s="468"/>
      <c r="BD70" s="586" t="str">
        <f>IF(COUNTIF(Z71:BC71,"○")=0,"",COUNTIF(Z71:BC71,"○"))</f>
        <v/>
      </c>
      <c r="BE70" s="587"/>
      <c r="BF70" s="587"/>
      <c r="BG70" s="588"/>
      <c r="BH70" s="77"/>
      <c r="BI70" s="77"/>
      <c r="BJ70" s="77"/>
      <c r="BK70" s="77"/>
      <c r="BL70" s="77"/>
    </row>
    <row r="71" spans="1:64" s="78" customFormat="1" ht="18" hidden="1" customHeight="1" outlineLevel="1" x14ac:dyDescent="0.2">
      <c r="A71" s="466"/>
      <c r="B71" s="469"/>
      <c r="C71" s="469"/>
      <c r="D71" s="469"/>
      <c r="E71" s="469"/>
      <c r="F71" s="469"/>
      <c r="G71" s="469"/>
      <c r="H71" s="469"/>
      <c r="I71" s="469"/>
      <c r="J71" s="469"/>
      <c r="K71" s="469"/>
      <c r="L71" s="465"/>
      <c r="M71" s="466"/>
      <c r="N71" s="469"/>
      <c r="O71" s="469"/>
      <c r="P71" s="465"/>
      <c r="Q71" s="466" t="s">
        <v>225</v>
      </c>
      <c r="R71" s="469"/>
      <c r="S71" s="469"/>
      <c r="T71" s="469"/>
      <c r="U71" s="469"/>
      <c r="V71" s="469"/>
      <c r="W71" s="469"/>
      <c r="X71" s="469"/>
      <c r="Y71" s="465"/>
      <c r="Z71" s="466"/>
      <c r="AA71" s="463"/>
      <c r="AB71" s="462"/>
      <c r="AC71" s="463"/>
      <c r="AD71" s="462"/>
      <c r="AE71" s="463"/>
      <c r="AF71" s="462"/>
      <c r="AG71" s="463"/>
      <c r="AH71" s="462"/>
      <c r="AI71" s="465"/>
      <c r="AJ71" s="466"/>
      <c r="AK71" s="463"/>
      <c r="AL71" s="462"/>
      <c r="AM71" s="463"/>
      <c r="AN71" s="462"/>
      <c r="AO71" s="463"/>
      <c r="AP71" s="462"/>
      <c r="AQ71" s="463"/>
      <c r="AR71" s="462"/>
      <c r="AS71" s="465"/>
      <c r="AT71" s="466"/>
      <c r="AU71" s="463"/>
      <c r="AV71" s="462"/>
      <c r="AW71" s="463"/>
      <c r="AX71" s="462"/>
      <c r="AY71" s="463"/>
      <c r="AZ71" s="462"/>
      <c r="BA71" s="463"/>
      <c r="BB71" s="462"/>
      <c r="BC71" s="465"/>
      <c r="BD71" s="589"/>
      <c r="BE71" s="590"/>
      <c r="BF71" s="590"/>
      <c r="BG71" s="591"/>
      <c r="BH71" s="77"/>
      <c r="BI71" s="77"/>
      <c r="BJ71" s="77"/>
      <c r="BK71" s="77"/>
      <c r="BL71" s="77"/>
    </row>
    <row r="72" spans="1:64" s="78" customFormat="1" ht="9" hidden="1" customHeight="1" outlineLevel="1" x14ac:dyDescent="0.2">
      <c r="A72" s="315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20"/>
      <c r="Z72" s="327"/>
      <c r="AA72" s="330"/>
      <c r="AB72" s="331"/>
      <c r="AC72" s="330"/>
      <c r="AD72" s="331"/>
      <c r="AE72" s="330"/>
      <c r="AF72" s="331"/>
      <c r="AG72" s="330"/>
      <c r="AH72" s="331"/>
      <c r="AI72" s="320"/>
      <c r="AJ72" s="327"/>
      <c r="AK72" s="330"/>
      <c r="AL72" s="331"/>
      <c r="AM72" s="330"/>
      <c r="AN72" s="331"/>
      <c r="AO72" s="330"/>
      <c r="AP72" s="331"/>
      <c r="AQ72" s="330"/>
      <c r="AR72" s="331"/>
      <c r="AS72" s="320"/>
      <c r="AT72" s="327"/>
      <c r="AU72" s="330"/>
      <c r="AV72" s="331"/>
      <c r="AW72" s="330"/>
      <c r="AX72" s="331"/>
      <c r="AY72" s="330"/>
      <c r="AZ72" s="331"/>
      <c r="BA72" s="330"/>
      <c r="BB72" s="331"/>
      <c r="BC72" s="315"/>
      <c r="BD72" s="332"/>
      <c r="BE72" s="332"/>
      <c r="BF72" s="332"/>
      <c r="BG72" s="332"/>
      <c r="BH72" s="77"/>
      <c r="BI72" s="77"/>
      <c r="BJ72" s="77"/>
      <c r="BK72" s="77"/>
      <c r="BL72" s="77"/>
    </row>
    <row r="73" spans="1:64" s="78" customFormat="1" ht="18" hidden="1" customHeight="1" outlineLevel="1" x14ac:dyDescent="0.2">
      <c r="A73" s="473" t="str">
        <f>IF(A65="","",A65)</f>
        <v/>
      </c>
      <c r="B73" s="473"/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473"/>
      <c r="P73" s="473"/>
      <c r="Q73" s="575" t="s">
        <v>219</v>
      </c>
      <c r="R73" s="576"/>
      <c r="S73" s="576"/>
      <c r="T73" s="576"/>
      <c r="U73" s="576"/>
      <c r="V73" s="576"/>
      <c r="W73" s="576"/>
      <c r="X73" s="576"/>
      <c r="Y73" s="577"/>
      <c r="Z73" s="573"/>
      <c r="AA73" s="574"/>
      <c r="AB73" s="571"/>
      <c r="AC73" s="574"/>
      <c r="AD73" s="571"/>
      <c r="AE73" s="574"/>
      <c r="AF73" s="571"/>
      <c r="AG73" s="574"/>
      <c r="AH73" s="571"/>
      <c r="AI73" s="572"/>
      <c r="AJ73" s="573"/>
      <c r="AK73" s="574"/>
      <c r="AL73" s="571"/>
      <c r="AM73" s="574"/>
      <c r="AN73" s="571"/>
      <c r="AO73" s="574"/>
      <c r="AP73" s="571"/>
      <c r="AQ73" s="574"/>
      <c r="AR73" s="571"/>
      <c r="AS73" s="572"/>
      <c r="AT73" s="573"/>
      <c r="AU73" s="574"/>
      <c r="AV73" s="571"/>
      <c r="AW73" s="574"/>
      <c r="AX73" s="571"/>
      <c r="AY73" s="574"/>
      <c r="AZ73" s="571"/>
      <c r="BA73" s="574"/>
      <c r="BB73" s="571"/>
      <c r="BC73" s="572"/>
      <c r="BD73" s="492"/>
      <c r="BE73" s="492"/>
      <c r="BF73" s="492"/>
      <c r="BG73" s="492"/>
      <c r="BH73" s="305"/>
      <c r="BI73" s="77"/>
      <c r="BJ73" s="77"/>
      <c r="BK73" s="77"/>
      <c r="BL73" s="77"/>
    </row>
    <row r="74" spans="1:64" s="78" customFormat="1" ht="13" customHeight="1" collapsed="1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336" t="s">
        <v>227</v>
      </c>
      <c r="AS74" s="336"/>
      <c r="AT74" s="336"/>
      <c r="AU74" s="336"/>
      <c r="AV74" s="336"/>
      <c r="AW74" s="336"/>
      <c r="AX74" s="336"/>
      <c r="AY74" s="336"/>
      <c r="AZ74" s="336"/>
      <c r="BA74" s="336"/>
      <c r="BB74" s="336"/>
      <c r="BC74" s="336"/>
      <c r="BD74" s="336"/>
      <c r="BE74" s="336"/>
      <c r="BF74" s="336"/>
      <c r="BG74" s="336"/>
      <c r="BH74" s="307"/>
      <c r="BI74" s="77"/>
      <c r="BJ74" s="77"/>
      <c r="BK74" s="77"/>
      <c r="BL74" s="77"/>
    </row>
    <row r="75" spans="1:64" s="62" customForma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5"/>
      <c r="AW75" s="51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2"/>
      <c r="BI75" s="52"/>
      <c r="BJ75" s="52"/>
      <c r="BK75" s="52"/>
      <c r="BL75" s="52"/>
    </row>
    <row r="76" spans="1:64" s="62" customFormat="1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5"/>
      <c r="AW76" s="51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2"/>
      <c r="BI76" s="52"/>
      <c r="BJ76" s="52"/>
      <c r="BK76" s="52"/>
      <c r="BL76" s="52"/>
    </row>
    <row r="77" spans="1:64" s="62" customFormat="1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5"/>
      <c r="AW77" s="51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2"/>
      <c r="BI77" s="52"/>
      <c r="BJ77" s="52"/>
      <c r="BK77" s="52"/>
      <c r="BL77" s="52"/>
    </row>
    <row r="78" spans="1:64" s="62" customForma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5"/>
      <c r="AW78" s="51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2"/>
      <c r="BI78" s="52"/>
      <c r="BJ78" s="52"/>
      <c r="BK78" s="52"/>
      <c r="BL78" s="52"/>
    </row>
    <row r="79" spans="1:64" s="62" customForma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5"/>
      <c r="AW79" s="51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2"/>
      <c r="BI79" s="52"/>
      <c r="BJ79" s="52"/>
      <c r="BK79" s="52"/>
      <c r="BL79" s="52"/>
    </row>
    <row r="80" spans="1:64" s="62" customForma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5"/>
      <c r="AW80" s="51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2"/>
      <c r="BI80" s="52"/>
      <c r="BJ80" s="52"/>
      <c r="BK80" s="52"/>
      <c r="BL80" s="52"/>
    </row>
    <row r="81" spans="1:64" s="62" customForma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5"/>
      <c r="AW81" s="51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2"/>
      <c r="BI81" s="52"/>
      <c r="BJ81" s="52"/>
      <c r="BK81" s="52"/>
      <c r="BL81" s="52"/>
    </row>
    <row r="82" spans="1:64" s="62" customForma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5"/>
      <c r="AW82" s="51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2"/>
      <c r="BI82" s="52"/>
      <c r="BJ82" s="52"/>
      <c r="BK82" s="52"/>
      <c r="BL82" s="52"/>
    </row>
    <row r="83" spans="1:64" s="62" customForma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5"/>
      <c r="AW83" s="51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2"/>
      <c r="BI83" s="52"/>
      <c r="BJ83" s="52"/>
      <c r="BK83" s="52"/>
      <c r="BL83" s="52"/>
    </row>
    <row r="84" spans="1:64" s="62" customForma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5"/>
      <c r="AW84" s="51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2"/>
      <c r="BI84" s="52"/>
      <c r="BJ84" s="52"/>
      <c r="BK84" s="52"/>
      <c r="BL84" s="52"/>
    </row>
    <row r="85" spans="1:64" s="62" customForma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5"/>
      <c r="AW85" s="51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2"/>
      <c r="BI85" s="52"/>
      <c r="BJ85" s="52"/>
      <c r="BK85" s="52"/>
      <c r="BL85" s="52"/>
    </row>
    <row r="86" spans="1:64" s="62" customForma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5"/>
      <c r="AW86" s="51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2"/>
      <c r="BI86" s="52"/>
      <c r="BJ86" s="52"/>
      <c r="BK86" s="52"/>
      <c r="BL86" s="52"/>
    </row>
    <row r="87" spans="1:64" s="62" customForma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5"/>
      <c r="AW87" s="51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2"/>
      <c r="BI87" s="52"/>
      <c r="BJ87" s="52"/>
      <c r="BK87" s="52"/>
      <c r="BL87" s="52"/>
    </row>
    <row r="88" spans="1:64" s="62" customForma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5"/>
      <c r="AW88" s="51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2"/>
      <c r="BI88" s="52"/>
      <c r="BJ88" s="52"/>
      <c r="BK88" s="52"/>
      <c r="BL88" s="52"/>
    </row>
    <row r="89" spans="1:64" s="62" customForma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5"/>
      <c r="AW89" s="51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2"/>
      <c r="BI89" s="52"/>
      <c r="BJ89" s="52"/>
      <c r="BK89" s="52"/>
      <c r="BL89" s="52"/>
    </row>
    <row r="90" spans="1:64" s="62" customForma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5"/>
      <c r="AW90" s="51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2"/>
      <c r="BI90" s="52"/>
      <c r="BJ90" s="52"/>
      <c r="BK90" s="52"/>
      <c r="BL90" s="52"/>
    </row>
  </sheetData>
  <sheetProtection formatRows="0"/>
  <dataConsolidate/>
  <mergeCells count="661">
    <mergeCell ref="Z66:AA66"/>
    <mergeCell ref="A68:P68"/>
    <mergeCell ref="Q68:Y68"/>
    <mergeCell ref="A70:L71"/>
    <mergeCell ref="AJ66:AK66"/>
    <mergeCell ref="AL66:AM66"/>
    <mergeCell ref="AN66:AO66"/>
    <mergeCell ref="AF57:AH57"/>
    <mergeCell ref="AI57:AJ57"/>
    <mergeCell ref="AL57:AM57"/>
    <mergeCell ref="AO57:AS57"/>
    <mergeCell ref="Q66:Y66"/>
    <mergeCell ref="AL70:AM70"/>
    <mergeCell ref="AN70:AO70"/>
    <mergeCell ref="AP70:AQ70"/>
    <mergeCell ref="A62:BG62"/>
    <mergeCell ref="A65:L66"/>
    <mergeCell ref="M65:P66"/>
    <mergeCell ref="A64:L64"/>
    <mergeCell ref="M64:P64"/>
    <mergeCell ref="Q64:Y64"/>
    <mergeCell ref="Z64:AA64"/>
    <mergeCell ref="BD70:BG71"/>
    <mergeCell ref="Q71:Y71"/>
    <mergeCell ref="AW57:AY57"/>
    <mergeCell ref="AZ57:BB57"/>
    <mergeCell ref="BC57:BD57"/>
    <mergeCell ref="BF57:BG57"/>
    <mergeCell ref="AI50:AJ50"/>
    <mergeCell ref="AL50:AM50"/>
    <mergeCell ref="AW56:AY56"/>
    <mergeCell ref="AZ56:BB56"/>
    <mergeCell ref="BC56:BD56"/>
    <mergeCell ref="BF56:BG56"/>
    <mergeCell ref="BC50:BD50"/>
    <mergeCell ref="BF50:BG50"/>
    <mergeCell ref="BF53:BG53"/>
    <mergeCell ref="AO50:AS50"/>
    <mergeCell ref="AT50:AV50"/>
    <mergeCell ref="AW50:AY50"/>
    <mergeCell ref="AZ50:BB50"/>
    <mergeCell ref="AT56:AV56"/>
    <mergeCell ref="AT57:AV57"/>
    <mergeCell ref="A57:E57"/>
    <mergeCell ref="F57:H57"/>
    <mergeCell ref="I57:K57"/>
    <mergeCell ref="L57:N57"/>
    <mergeCell ref="O57:P57"/>
    <mergeCell ref="R57:S57"/>
    <mergeCell ref="U57:Y57"/>
    <mergeCell ref="Z57:AB57"/>
    <mergeCell ref="AC57:AE57"/>
    <mergeCell ref="F50:H50"/>
    <mergeCell ref="I50:K50"/>
    <mergeCell ref="L50:N50"/>
    <mergeCell ref="U50:Y50"/>
    <mergeCell ref="Z50:AB50"/>
    <mergeCell ref="AC50:AE50"/>
    <mergeCell ref="AF50:AH50"/>
    <mergeCell ref="O50:P50"/>
    <mergeCell ref="R50:S50"/>
    <mergeCell ref="A59:E59"/>
    <mergeCell ref="A63:BG63"/>
    <mergeCell ref="BF54:BG54"/>
    <mergeCell ref="AF54:AH54"/>
    <mergeCell ref="AI54:AJ54"/>
    <mergeCell ref="AL54:AM54"/>
    <mergeCell ref="AO54:AS54"/>
    <mergeCell ref="AT54:AV54"/>
    <mergeCell ref="AW54:AY54"/>
    <mergeCell ref="BF55:BG55"/>
    <mergeCell ref="A54:E54"/>
    <mergeCell ref="F54:H54"/>
    <mergeCell ref="I54:K54"/>
    <mergeCell ref="L54:N54"/>
    <mergeCell ref="O54:P54"/>
    <mergeCell ref="R54:S54"/>
    <mergeCell ref="R56:S56"/>
    <mergeCell ref="U56:Y56"/>
    <mergeCell ref="Z56:AB56"/>
    <mergeCell ref="AC56:AE56"/>
    <mergeCell ref="AF56:AH56"/>
    <mergeCell ref="AI56:AJ56"/>
    <mergeCell ref="AL56:AM56"/>
    <mergeCell ref="AO56:AS56"/>
    <mergeCell ref="A50:E50"/>
    <mergeCell ref="AT55:AV55"/>
    <mergeCell ref="AW55:AY55"/>
    <mergeCell ref="AZ55:BB55"/>
    <mergeCell ref="BC55:BD55"/>
    <mergeCell ref="A56:E56"/>
    <mergeCell ref="F56:H56"/>
    <mergeCell ref="I56:K56"/>
    <mergeCell ref="L56:N56"/>
    <mergeCell ref="O56:P56"/>
    <mergeCell ref="Z55:AB55"/>
    <mergeCell ref="AC55:AE55"/>
    <mergeCell ref="AF55:AH55"/>
    <mergeCell ref="AI55:AJ55"/>
    <mergeCell ref="AL55:AM55"/>
    <mergeCell ref="AO55:AS55"/>
    <mergeCell ref="A55:E55"/>
    <mergeCell ref="F55:H55"/>
    <mergeCell ref="I55:K55"/>
    <mergeCell ref="L55:N55"/>
    <mergeCell ref="O55:P55"/>
    <mergeCell ref="R55:S55"/>
    <mergeCell ref="U55:Y55"/>
    <mergeCell ref="R53:S53"/>
    <mergeCell ref="U53:Y53"/>
    <mergeCell ref="Z53:AB53"/>
    <mergeCell ref="AC53:AE53"/>
    <mergeCell ref="AF53:AH53"/>
    <mergeCell ref="AI53:AJ53"/>
    <mergeCell ref="AZ54:BB54"/>
    <mergeCell ref="BC54:BD54"/>
    <mergeCell ref="A53:E53"/>
    <mergeCell ref="F53:H53"/>
    <mergeCell ref="I53:K53"/>
    <mergeCell ref="L53:N53"/>
    <mergeCell ref="O53:P53"/>
    <mergeCell ref="U54:Y54"/>
    <mergeCell ref="Z54:AB54"/>
    <mergeCell ref="AC54:AE54"/>
    <mergeCell ref="AL53:AM53"/>
    <mergeCell ref="AO53:AS53"/>
    <mergeCell ref="AT53:AV53"/>
    <mergeCell ref="AW53:AY53"/>
    <mergeCell ref="AZ53:BB53"/>
    <mergeCell ref="BC53:BD53"/>
    <mergeCell ref="Z52:AB52"/>
    <mergeCell ref="AC52:AE52"/>
    <mergeCell ref="AF52:AH52"/>
    <mergeCell ref="O52:S52"/>
    <mergeCell ref="AI52:AM52"/>
    <mergeCell ref="BF51:BG51"/>
    <mergeCell ref="A52:E52"/>
    <mergeCell ref="F52:H52"/>
    <mergeCell ref="I52:K52"/>
    <mergeCell ref="L52:N52"/>
    <mergeCell ref="U52:Y52"/>
    <mergeCell ref="AF51:AH51"/>
    <mergeCell ref="AI51:AJ51"/>
    <mergeCell ref="AL51:AM51"/>
    <mergeCell ref="AO51:AS51"/>
    <mergeCell ref="AT51:AV51"/>
    <mergeCell ref="AW51:AY51"/>
    <mergeCell ref="AT52:AV52"/>
    <mergeCell ref="AW52:AY52"/>
    <mergeCell ref="AZ52:BB52"/>
    <mergeCell ref="AO52:AS52"/>
    <mergeCell ref="BC52:BG52"/>
    <mergeCell ref="BF49:BG49"/>
    <mergeCell ref="A51:E51"/>
    <mergeCell ref="F51:H51"/>
    <mergeCell ref="I51:K51"/>
    <mergeCell ref="L51:N51"/>
    <mergeCell ref="O51:P51"/>
    <mergeCell ref="R51:S51"/>
    <mergeCell ref="U51:Y51"/>
    <mergeCell ref="Z51:AB51"/>
    <mergeCell ref="AC51:AE51"/>
    <mergeCell ref="AL49:AM49"/>
    <mergeCell ref="AO49:AS49"/>
    <mergeCell ref="AT49:AV49"/>
    <mergeCell ref="AW49:AY49"/>
    <mergeCell ref="AZ49:BB49"/>
    <mergeCell ref="BC49:BD49"/>
    <mergeCell ref="R49:S49"/>
    <mergeCell ref="U49:Y49"/>
    <mergeCell ref="Z49:AB49"/>
    <mergeCell ref="AC49:AE49"/>
    <mergeCell ref="AF49:AH49"/>
    <mergeCell ref="AI49:AJ49"/>
    <mergeCell ref="AZ51:BB51"/>
    <mergeCell ref="BC51:BD51"/>
    <mergeCell ref="A49:E49"/>
    <mergeCell ref="F49:H49"/>
    <mergeCell ref="I49:K49"/>
    <mergeCell ref="L49:N49"/>
    <mergeCell ref="O49:P49"/>
    <mergeCell ref="Z48:AB48"/>
    <mergeCell ref="AC48:AE48"/>
    <mergeCell ref="AF48:AH48"/>
    <mergeCell ref="AI48:AJ48"/>
    <mergeCell ref="AT48:AV48"/>
    <mergeCell ref="AW48:AY48"/>
    <mergeCell ref="AZ48:BB48"/>
    <mergeCell ref="BC48:BD48"/>
    <mergeCell ref="BF48:BG48"/>
    <mergeCell ref="AL48:AM48"/>
    <mergeCell ref="AO48:AS48"/>
    <mergeCell ref="A47:E47"/>
    <mergeCell ref="F47:H47"/>
    <mergeCell ref="I47:K47"/>
    <mergeCell ref="A48:E48"/>
    <mergeCell ref="F48:H48"/>
    <mergeCell ref="I48:K48"/>
    <mergeCell ref="L48:N48"/>
    <mergeCell ref="O48:P48"/>
    <mergeCell ref="R48:S48"/>
    <mergeCell ref="U48:Y48"/>
    <mergeCell ref="AF47:AH47"/>
    <mergeCell ref="AI47:AJ47"/>
    <mergeCell ref="AZ47:BB47"/>
    <mergeCell ref="BC47:BD47"/>
    <mergeCell ref="AC47:AE47"/>
    <mergeCell ref="BF47:BG47"/>
    <mergeCell ref="AL47:AM47"/>
    <mergeCell ref="AO47:AS47"/>
    <mergeCell ref="AT47:AV47"/>
    <mergeCell ref="AW47:AY47"/>
    <mergeCell ref="A46:E46"/>
    <mergeCell ref="F46:H46"/>
    <mergeCell ref="I46:K46"/>
    <mergeCell ref="L46:N46"/>
    <mergeCell ref="L47:N47"/>
    <mergeCell ref="O47:P47"/>
    <mergeCell ref="R47:S47"/>
    <mergeCell ref="U47:Y47"/>
    <mergeCell ref="Z47:AB47"/>
    <mergeCell ref="A45:BG45"/>
    <mergeCell ref="A42:J42"/>
    <mergeCell ref="AE42:AN42"/>
    <mergeCell ref="A43:J43"/>
    <mergeCell ref="AE43:AN43"/>
    <mergeCell ref="AZ46:BB46"/>
    <mergeCell ref="U46:Y46"/>
    <mergeCell ref="Z46:AB46"/>
    <mergeCell ref="AC46:AE46"/>
    <mergeCell ref="AF46:AH46"/>
    <mergeCell ref="AO46:AS46"/>
    <mergeCell ref="AT46:AV46"/>
    <mergeCell ref="AW46:AY46"/>
    <mergeCell ref="O46:S46"/>
    <mergeCell ref="AI46:AM46"/>
    <mergeCell ref="BC46:BG46"/>
    <mergeCell ref="A39:J39"/>
    <mergeCell ref="AE39:AN39"/>
    <mergeCell ref="A40:J40"/>
    <mergeCell ref="AE40:AN40"/>
    <mergeCell ref="A41:J41"/>
    <mergeCell ref="AE41:AN41"/>
    <mergeCell ref="A36:J36"/>
    <mergeCell ref="AE36:AN36"/>
    <mergeCell ref="A37:J37"/>
    <mergeCell ref="AE37:AN37"/>
    <mergeCell ref="A38:J38"/>
    <mergeCell ref="AE38:AN38"/>
    <mergeCell ref="A34:F34"/>
    <mergeCell ref="AE34:AJ34"/>
    <mergeCell ref="A35:C35"/>
    <mergeCell ref="AE33:AG33"/>
    <mergeCell ref="AH33:AJ33"/>
    <mergeCell ref="AK33:AS33"/>
    <mergeCell ref="AT33:AX33"/>
    <mergeCell ref="AY33:BA33"/>
    <mergeCell ref="BB33:BD33"/>
    <mergeCell ref="G34:T34"/>
    <mergeCell ref="U34:AC34"/>
    <mergeCell ref="AK34:AX34"/>
    <mergeCell ref="AY34:BG34"/>
    <mergeCell ref="A32:C32"/>
    <mergeCell ref="D32:F32"/>
    <mergeCell ref="G32:O32"/>
    <mergeCell ref="P32:T32"/>
    <mergeCell ref="U32:W32"/>
    <mergeCell ref="AY32:BA32"/>
    <mergeCell ref="BB32:BD32"/>
    <mergeCell ref="BE32:BG32"/>
    <mergeCell ref="A33:C33"/>
    <mergeCell ref="D33:F33"/>
    <mergeCell ref="G33:O33"/>
    <mergeCell ref="P33:T33"/>
    <mergeCell ref="U33:W33"/>
    <mergeCell ref="X33:Z33"/>
    <mergeCell ref="AA33:AC33"/>
    <mergeCell ref="X32:Z32"/>
    <mergeCell ref="AA32:AC32"/>
    <mergeCell ref="AE32:AG32"/>
    <mergeCell ref="AH32:AJ32"/>
    <mergeCell ref="AK32:AS32"/>
    <mergeCell ref="AT32:AX32"/>
    <mergeCell ref="BE33:BG33"/>
    <mergeCell ref="AK30:AS30"/>
    <mergeCell ref="AT30:AX30"/>
    <mergeCell ref="AY30:BA30"/>
    <mergeCell ref="BB30:BD30"/>
    <mergeCell ref="AK31:AS31"/>
    <mergeCell ref="AT31:AX31"/>
    <mergeCell ref="AY31:BA31"/>
    <mergeCell ref="BB31:BD31"/>
    <mergeCell ref="BE31:BG31"/>
    <mergeCell ref="A31:C31"/>
    <mergeCell ref="D31:F31"/>
    <mergeCell ref="G31:O31"/>
    <mergeCell ref="P31:T31"/>
    <mergeCell ref="U31:W31"/>
    <mergeCell ref="X31:Z31"/>
    <mergeCell ref="AA31:AC31"/>
    <mergeCell ref="AE31:AG31"/>
    <mergeCell ref="AH31:AJ31"/>
    <mergeCell ref="A29:C29"/>
    <mergeCell ref="D29:F29"/>
    <mergeCell ref="G29:O29"/>
    <mergeCell ref="P29:T29"/>
    <mergeCell ref="U29:W29"/>
    <mergeCell ref="AY29:BA29"/>
    <mergeCell ref="BB29:BD29"/>
    <mergeCell ref="BE29:BG29"/>
    <mergeCell ref="A30:C30"/>
    <mergeCell ref="D30:F30"/>
    <mergeCell ref="G30:O30"/>
    <mergeCell ref="P30:T30"/>
    <mergeCell ref="U30:W30"/>
    <mergeCell ref="X30:Z30"/>
    <mergeCell ref="AA30:AC30"/>
    <mergeCell ref="X29:Z29"/>
    <mergeCell ref="AA29:AC29"/>
    <mergeCell ref="AE29:AG29"/>
    <mergeCell ref="AH29:AJ29"/>
    <mergeCell ref="AK29:AS29"/>
    <mergeCell ref="AT29:AX29"/>
    <mergeCell ref="BE30:BG30"/>
    <mergeCell ref="AE30:AG30"/>
    <mergeCell ref="AH30:AJ30"/>
    <mergeCell ref="AK27:AS27"/>
    <mergeCell ref="AT27:AX27"/>
    <mergeCell ref="AY27:BA27"/>
    <mergeCell ref="BB27:BD27"/>
    <mergeCell ref="AK28:AS28"/>
    <mergeCell ref="AT28:AX28"/>
    <mergeCell ref="AY28:BA28"/>
    <mergeCell ref="BB28:BD28"/>
    <mergeCell ref="BE28:BG28"/>
    <mergeCell ref="A28:C28"/>
    <mergeCell ref="D28:F28"/>
    <mergeCell ref="G28:O28"/>
    <mergeCell ref="P28:T28"/>
    <mergeCell ref="U28:W28"/>
    <mergeCell ref="X28:Z28"/>
    <mergeCell ref="AA28:AC28"/>
    <mergeCell ref="AE28:AG28"/>
    <mergeCell ref="AH28:AJ28"/>
    <mergeCell ref="A26:C26"/>
    <mergeCell ref="D26:F26"/>
    <mergeCell ref="G26:O26"/>
    <mergeCell ref="P26:T26"/>
    <mergeCell ref="U26:W26"/>
    <mergeCell ref="AY26:BA26"/>
    <mergeCell ref="BB26:BD26"/>
    <mergeCell ref="BE26:BG26"/>
    <mergeCell ref="A27:C27"/>
    <mergeCell ref="D27:F27"/>
    <mergeCell ref="G27:O27"/>
    <mergeCell ref="P27:T27"/>
    <mergeCell ref="U27:W27"/>
    <mergeCell ref="X27:Z27"/>
    <mergeCell ref="AA27:AC27"/>
    <mergeCell ref="X26:Z26"/>
    <mergeCell ref="AA26:AC26"/>
    <mergeCell ref="AE26:AG26"/>
    <mergeCell ref="AH26:AJ26"/>
    <mergeCell ref="AK26:AS26"/>
    <mergeCell ref="AT26:AX26"/>
    <mergeCell ref="BE27:BG27"/>
    <mergeCell ref="AE27:AG27"/>
    <mergeCell ref="AH27:AJ27"/>
    <mergeCell ref="AK24:AS24"/>
    <mergeCell ref="AT24:AX24"/>
    <mergeCell ref="AY24:BA24"/>
    <mergeCell ref="BB24:BD24"/>
    <mergeCell ref="AK25:AS25"/>
    <mergeCell ref="AT25:AX25"/>
    <mergeCell ref="AY25:BA25"/>
    <mergeCell ref="BB25:BD25"/>
    <mergeCell ref="BE25:BG25"/>
    <mergeCell ref="A25:C25"/>
    <mergeCell ref="D25:F25"/>
    <mergeCell ref="G25:O25"/>
    <mergeCell ref="P25:T25"/>
    <mergeCell ref="U25:W25"/>
    <mergeCell ref="X25:Z25"/>
    <mergeCell ref="AA25:AC25"/>
    <mergeCell ref="AE25:AG25"/>
    <mergeCell ref="AH25:AJ25"/>
    <mergeCell ref="A23:C23"/>
    <mergeCell ref="D23:F23"/>
    <mergeCell ref="G23:O23"/>
    <mergeCell ref="P23:T23"/>
    <mergeCell ref="U23:W23"/>
    <mergeCell ref="AY23:BA23"/>
    <mergeCell ref="BB23:BD23"/>
    <mergeCell ref="BE23:BG23"/>
    <mergeCell ref="A24:C24"/>
    <mergeCell ref="D24:F24"/>
    <mergeCell ref="G24:O24"/>
    <mergeCell ref="P24:T24"/>
    <mergeCell ref="U24:W24"/>
    <mergeCell ref="X24:Z24"/>
    <mergeCell ref="AA24:AC24"/>
    <mergeCell ref="X23:Z23"/>
    <mergeCell ref="AA23:AC23"/>
    <mergeCell ref="AE23:AG23"/>
    <mergeCell ref="AH23:AJ23"/>
    <mergeCell ref="AK23:AS23"/>
    <mergeCell ref="AT23:AX23"/>
    <mergeCell ref="BE24:BG24"/>
    <mergeCell ref="AE24:AG24"/>
    <mergeCell ref="AH24:AJ24"/>
    <mergeCell ref="AK21:AS21"/>
    <mergeCell ref="AT21:AX21"/>
    <mergeCell ref="AY21:BA21"/>
    <mergeCell ref="BB21:BD21"/>
    <mergeCell ref="AK22:AS22"/>
    <mergeCell ref="AT22:AX22"/>
    <mergeCell ref="AY22:BA22"/>
    <mergeCell ref="BB22:BD22"/>
    <mergeCell ref="BE22:BG22"/>
    <mergeCell ref="A22:C22"/>
    <mergeCell ref="D22:F22"/>
    <mergeCell ref="G22:O22"/>
    <mergeCell ref="P22:T22"/>
    <mergeCell ref="U22:W22"/>
    <mergeCell ref="X22:Z22"/>
    <mergeCell ref="AA22:AC22"/>
    <mergeCell ref="AE22:AG22"/>
    <mergeCell ref="AH22:AJ22"/>
    <mergeCell ref="A20:C20"/>
    <mergeCell ref="D20:F20"/>
    <mergeCell ref="G20:O20"/>
    <mergeCell ref="P20:T20"/>
    <mergeCell ref="U20:W20"/>
    <mergeCell ref="AY20:BA20"/>
    <mergeCell ref="BB20:BD20"/>
    <mergeCell ref="BE20:BG20"/>
    <mergeCell ref="A21:C21"/>
    <mergeCell ref="D21:F21"/>
    <mergeCell ref="G21:O21"/>
    <mergeCell ref="P21:T21"/>
    <mergeCell ref="U21:W21"/>
    <mergeCell ref="X21:Z21"/>
    <mergeCell ref="AA21:AC21"/>
    <mergeCell ref="X20:Z20"/>
    <mergeCell ref="AA20:AC20"/>
    <mergeCell ref="AE20:AG20"/>
    <mergeCell ref="AH20:AJ20"/>
    <mergeCell ref="AK20:AS20"/>
    <mergeCell ref="AT20:AX20"/>
    <mergeCell ref="BE21:BG21"/>
    <mergeCell ref="AE21:AG21"/>
    <mergeCell ref="AH21:AJ21"/>
    <mergeCell ref="AK18:AS18"/>
    <mergeCell ref="AT18:AX18"/>
    <mergeCell ref="AY18:BA18"/>
    <mergeCell ref="BB18:BD18"/>
    <mergeCell ref="AK19:AS19"/>
    <mergeCell ref="AT19:AX19"/>
    <mergeCell ref="AY19:BA19"/>
    <mergeCell ref="BB19:BD19"/>
    <mergeCell ref="BE19:BG19"/>
    <mergeCell ref="BE18:BG18"/>
    <mergeCell ref="AE18:AG18"/>
    <mergeCell ref="AH18:AJ18"/>
    <mergeCell ref="A19:C19"/>
    <mergeCell ref="D19:F19"/>
    <mergeCell ref="G19:O19"/>
    <mergeCell ref="P19:T19"/>
    <mergeCell ref="U19:W19"/>
    <mergeCell ref="X19:Z19"/>
    <mergeCell ref="AA19:AC19"/>
    <mergeCell ref="AE19:AG19"/>
    <mergeCell ref="AH19:AJ19"/>
    <mergeCell ref="A18:C18"/>
    <mergeCell ref="D18:F18"/>
    <mergeCell ref="G18:O18"/>
    <mergeCell ref="U18:W18"/>
    <mergeCell ref="X18:Z18"/>
    <mergeCell ref="AA18:AC18"/>
    <mergeCell ref="AA17:AC17"/>
    <mergeCell ref="BE16:BG16"/>
    <mergeCell ref="A17:C17"/>
    <mergeCell ref="D17:F17"/>
    <mergeCell ref="G17:O17"/>
    <mergeCell ref="P17:T17"/>
    <mergeCell ref="U17:W17"/>
    <mergeCell ref="AY17:BA17"/>
    <mergeCell ref="BB17:BD17"/>
    <mergeCell ref="BE17:BG17"/>
    <mergeCell ref="AE17:AG17"/>
    <mergeCell ref="AH17:AJ17"/>
    <mergeCell ref="AK17:AS17"/>
    <mergeCell ref="AT17:AX17"/>
    <mergeCell ref="A16:C16"/>
    <mergeCell ref="D16:F16"/>
    <mergeCell ref="G16:O16"/>
    <mergeCell ref="P16:T16"/>
    <mergeCell ref="U16:W16"/>
    <mergeCell ref="M1:AU2"/>
    <mergeCell ref="A3:J5"/>
    <mergeCell ref="AX3:BG5"/>
    <mergeCell ref="AM10:BG11"/>
    <mergeCell ref="I12:M12"/>
    <mergeCell ref="AU12:AY12"/>
    <mergeCell ref="A9:E9"/>
    <mergeCell ref="X9:Z12"/>
    <mergeCell ref="AH9:AJ12"/>
    <mergeCell ref="A10:U11"/>
    <mergeCell ref="A7:H7"/>
    <mergeCell ref="I7:R7"/>
    <mergeCell ref="S7:AB7"/>
    <mergeCell ref="AC7:AL7"/>
    <mergeCell ref="AM7:BG7"/>
    <mergeCell ref="A8:E8"/>
    <mergeCell ref="AA9:AB10"/>
    <mergeCell ref="AC9:AE10"/>
    <mergeCell ref="AF9:AG10"/>
    <mergeCell ref="AA11:AB12"/>
    <mergeCell ref="M3:AU4"/>
    <mergeCell ref="A6:H6"/>
    <mergeCell ref="I6:R6"/>
    <mergeCell ref="S6:AB6"/>
    <mergeCell ref="AC6:AL6"/>
    <mergeCell ref="AM6:BG6"/>
    <mergeCell ref="X13:Z13"/>
    <mergeCell ref="AA13:AG13"/>
    <mergeCell ref="AH13:AJ13"/>
    <mergeCell ref="AC11:AE12"/>
    <mergeCell ref="AF11:AG12"/>
    <mergeCell ref="AM9:AQ9"/>
    <mergeCell ref="AL68:AM68"/>
    <mergeCell ref="AN68:AO68"/>
    <mergeCell ref="AP68:AQ68"/>
    <mergeCell ref="AR64:AS64"/>
    <mergeCell ref="AT64:AU64"/>
    <mergeCell ref="AV64:AW64"/>
    <mergeCell ref="AX64:AY64"/>
    <mergeCell ref="AZ64:BA64"/>
    <mergeCell ref="BB64:BC64"/>
    <mergeCell ref="AV68:AW68"/>
    <mergeCell ref="AX68:AY68"/>
    <mergeCell ref="AZ68:BA68"/>
    <mergeCell ref="BB68:BC68"/>
    <mergeCell ref="AZ65:BA65"/>
    <mergeCell ref="Q65:Y65"/>
    <mergeCell ref="Z65:AA65"/>
    <mergeCell ref="BE15:BG15"/>
    <mergeCell ref="BD64:BG64"/>
    <mergeCell ref="X16:Z16"/>
    <mergeCell ref="AA16:AC16"/>
    <mergeCell ref="AE16:AG16"/>
    <mergeCell ref="AH16:AJ16"/>
    <mergeCell ref="AA15:AC15"/>
    <mergeCell ref="AE15:AG15"/>
    <mergeCell ref="AH15:AJ15"/>
    <mergeCell ref="AK15:AX15"/>
    <mergeCell ref="AY15:BA15"/>
    <mergeCell ref="BB15:BD15"/>
    <mergeCell ref="AK16:AS16"/>
    <mergeCell ref="AT16:AX16"/>
    <mergeCell ref="AY16:BA16"/>
    <mergeCell ref="BB16:BD16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L73:AM73"/>
    <mergeCell ref="AR70:AS70"/>
    <mergeCell ref="A14:B14"/>
    <mergeCell ref="AE14:AF14"/>
    <mergeCell ref="A15:C15"/>
    <mergeCell ref="D15:F15"/>
    <mergeCell ref="G15:T15"/>
    <mergeCell ref="U15:W15"/>
    <mergeCell ref="X15:Z15"/>
    <mergeCell ref="P18:T18"/>
    <mergeCell ref="AB66:AC66"/>
    <mergeCell ref="AD66:AE66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P66:AQ66"/>
    <mergeCell ref="AF66:AG66"/>
    <mergeCell ref="AH66:AI66"/>
    <mergeCell ref="X17:Z17"/>
    <mergeCell ref="AL71:AM71"/>
    <mergeCell ref="Z70:AA70"/>
    <mergeCell ref="AB70:AC70"/>
    <mergeCell ref="AN71:AO71"/>
    <mergeCell ref="AP71:AQ71"/>
    <mergeCell ref="AR71:AS71"/>
    <mergeCell ref="AT71:AU71"/>
    <mergeCell ref="AV71:AW71"/>
    <mergeCell ref="AX71:AY71"/>
    <mergeCell ref="AD70:AE70"/>
    <mergeCell ref="AF70:AG70"/>
    <mergeCell ref="A73:P73"/>
    <mergeCell ref="Q73:Y73"/>
    <mergeCell ref="Z73:AA73"/>
    <mergeCell ref="AB73:AC73"/>
    <mergeCell ref="AD73:AE73"/>
    <mergeCell ref="AF73:AG73"/>
    <mergeCell ref="AH73:AI73"/>
    <mergeCell ref="AJ73:AK73"/>
    <mergeCell ref="Z68:AA68"/>
    <mergeCell ref="AB68:AC68"/>
    <mergeCell ref="AD68:AE68"/>
    <mergeCell ref="AF68:AG68"/>
    <mergeCell ref="AH68:AI68"/>
    <mergeCell ref="AJ68:AK68"/>
    <mergeCell ref="AH70:AI70"/>
    <mergeCell ref="AJ70:AK70"/>
    <mergeCell ref="M70:P71"/>
    <mergeCell ref="Q70:Y70"/>
    <mergeCell ref="Z71:AA71"/>
    <mergeCell ref="AB71:AC71"/>
    <mergeCell ref="AD71:AE71"/>
    <mergeCell ref="AF71:AG71"/>
    <mergeCell ref="AH71:AI71"/>
    <mergeCell ref="AJ71:AK71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G73"/>
    <mergeCell ref="AR74:BG74"/>
    <mergeCell ref="BB71:BC71"/>
    <mergeCell ref="AT70:AU70"/>
    <mergeCell ref="AR65:AS65"/>
    <mergeCell ref="AT65:AU65"/>
    <mergeCell ref="AR68:AS68"/>
    <mergeCell ref="AT68:AU68"/>
    <mergeCell ref="AR66:AS66"/>
    <mergeCell ref="AT66:AU66"/>
    <mergeCell ref="AZ71:BA71"/>
    <mergeCell ref="AV65:AW65"/>
    <mergeCell ref="AX65:AY65"/>
    <mergeCell ref="AV66:AW66"/>
    <mergeCell ref="AX66:AY66"/>
    <mergeCell ref="AZ66:BA66"/>
    <mergeCell ref="BB66:BC66"/>
    <mergeCell ref="AV70:AW70"/>
    <mergeCell ref="AX70:AY70"/>
    <mergeCell ref="AZ70:BA70"/>
    <mergeCell ref="BB70:BC70"/>
    <mergeCell ref="BD68:BG68"/>
    <mergeCell ref="BD65:BG66"/>
    <mergeCell ref="BB65:BC65"/>
  </mergeCells>
  <phoneticPr fontId="5"/>
  <conditionalFormatting sqref="Q46:Q49 AK46:AK49 BE46:BE49 Q51:Q55">
    <cfRule type="expression" dxfId="182" priority="17">
      <formula>O46&lt;&gt;""</formula>
    </cfRule>
  </conditionalFormatting>
  <conditionalFormatting sqref="X13 AH13">
    <cfRule type="expression" dxfId="181" priority="18">
      <formula>#REF!&lt;&gt;""</formula>
    </cfRule>
  </conditionalFormatting>
  <conditionalFormatting sqref="Z38:Z39">
    <cfRule type="expression" dxfId="180" priority="16">
      <formula>Z38&lt;&gt;""</formula>
    </cfRule>
  </conditionalFormatting>
  <conditionalFormatting sqref="Z42:Z43">
    <cfRule type="expression" dxfId="179" priority="15">
      <formula>Z42&lt;&gt;""</formula>
    </cfRule>
  </conditionalFormatting>
  <conditionalFormatting sqref="AA9 AF9 AA11 AF11">
    <cfRule type="expression" dxfId="178" priority="5">
      <formula>#REF!&lt;&gt;""</formula>
    </cfRule>
  </conditionalFormatting>
  <conditionalFormatting sqref="AK51:AK55">
    <cfRule type="expression" dxfId="177" priority="8">
      <formula>AI51&lt;&gt;""</formula>
    </cfRule>
  </conditionalFormatting>
  <conditionalFormatting sqref="BE51:BE55">
    <cfRule type="expression" dxfId="176" priority="7">
      <formula>BC51&lt;&gt;""</formula>
    </cfRule>
  </conditionalFormatting>
  <dataValidations count="5">
    <dataValidation type="list" errorStyle="information" allowBlank="1" showInputMessage="1" showErrorMessage="1" sqref="P16:T33 AT16:AX33" xr:uid="{56D44D78-6B39-1A48-98E6-46CCE8BD6392}">
      <formula1>"(C),(GK),(C/GK)"</formula1>
    </dataValidation>
    <dataValidation type="list" errorStyle="information" allowBlank="1" showInputMessage="1" showErrorMessage="1" error="そのまま続けてください" sqref="Z47:Z51 AT47:AT51 F47:F51" xr:uid="{0D7CF6A0-8DD1-6740-96E9-5D394C5BC045}">
      <formula1>"15+,30+,45+,60+,"</formula1>
    </dataValidation>
    <dataValidation type="list" allowBlank="1" showInputMessage="1" showErrorMessage="1" sqref="AF47:AF51 AZ47:AZ51 L47:L51" xr:uid="{557B8019-AE0F-2749-A0D4-F60E3B146C88}">
      <formula1>"FG,PC,PS,"</formula1>
    </dataValidation>
    <dataValidation type="list" errorStyle="information" allowBlank="1" showInputMessage="1" showErrorMessage="1" errorTitle="時間" error="選択ください" promptTitle="時間" prompt="選択ください" sqref="A16:C33 AE16:AG33" xr:uid="{8D2FC8EA-0118-EC40-A50E-7DB18F2414B4}">
      <formula1>"×,15+,30+,45+,60+,SO,DNP,S,"</formula1>
    </dataValidation>
    <dataValidation type="list" allowBlank="1" showInputMessage="1" showErrorMessage="1" sqref="Z66:BC67 Z71:BC72" xr:uid="{357F6496-7260-DA48-8CDB-A48FC0949C92}">
      <formula1>"○,×"</formula1>
    </dataValidation>
  </dataValidations>
  <printOptions horizontalCentered="1" verticalCentered="1"/>
  <pageMargins left="0.15748031496062992" right="0.15748031496062992" top="0.51181102362204722" bottom="0.23622047244094491" header="0" footer="0"/>
  <pageSetup paperSize="9" scale="80" orientation="portrait" r:id="rId1"/>
  <headerFooter alignWithMargins="0"/>
  <ignoredErrors>
    <ignoredError sqref="A68:P73 BD65:BG7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</sheetPr>
  <dimension ref="A1:AU405"/>
  <sheetViews>
    <sheetView view="pageBreakPreview" topLeftCell="A58" zoomScaleNormal="125" zoomScaleSheetLayoutView="100" zoomScalePageLayoutView="125" workbookViewId="0">
      <selection activeCell="A127" sqref="A127"/>
    </sheetView>
  </sheetViews>
  <sheetFormatPr defaultColWidth="8.81640625" defaultRowHeight="22.5" x14ac:dyDescent="0.65"/>
  <cols>
    <col min="1" max="1" width="4.6328125" style="84" customWidth="1"/>
    <col min="2" max="2" width="5.81640625" style="84" customWidth="1"/>
    <col min="3" max="3" width="9.1796875" style="84" customWidth="1"/>
    <col min="4" max="4" width="1.1796875" style="84" customWidth="1"/>
    <col min="5" max="5" width="15.81640625" style="228" customWidth="1"/>
    <col min="6" max="6" width="5.453125" style="84" customWidth="1"/>
    <col min="7" max="7" width="15.81640625" style="139" customWidth="1"/>
    <col min="8" max="8" width="1.1796875" style="139" customWidth="1"/>
    <col min="9" max="9" width="1.1796875" style="195" customWidth="1"/>
    <col min="10" max="10" width="15.1796875" style="198" customWidth="1"/>
    <col min="11" max="11" width="1.1796875" style="223" customWidth="1"/>
    <col min="12" max="12" width="1.1796875" style="198" customWidth="1"/>
    <col min="13" max="13" width="15.1796875" style="195" customWidth="1"/>
    <col min="14" max="14" width="1.1796875" style="198" customWidth="1"/>
    <col min="15" max="15" width="1.1796875" style="195" customWidth="1"/>
    <col min="16" max="16" width="15.1796875" style="198" customWidth="1"/>
    <col min="17" max="17" width="1.1796875" style="195" customWidth="1"/>
    <col min="18" max="18" width="1.1796875" style="198" customWidth="1"/>
    <col min="19" max="19" width="15.1796875" style="84" customWidth="1"/>
    <col min="20" max="21" width="1.1796875" style="84" customWidth="1"/>
    <col min="22" max="22" width="15.1796875" style="84" customWidth="1"/>
    <col min="23" max="23" width="1.1796875" style="84" customWidth="1"/>
    <col min="24" max="24" width="8.81640625" style="84"/>
    <col min="25" max="39" width="7.1796875" style="84" customWidth="1"/>
    <col min="40" max="252" width="8.81640625" style="84"/>
    <col min="253" max="253" width="4.6328125" style="84" customWidth="1"/>
    <col min="254" max="255" width="5.6328125" style="84" customWidth="1"/>
    <col min="256" max="256" width="13.6328125" style="84" customWidth="1"/>
    <col min="257" max="257" width="2" style="84" customWidth="1"/>
    <col min="258" max="258" width="13.6328125" style="84" customWidth="1"/>
    <col min="259" max="259" width="0" style="84" hidden="1" customWidth="1"/>
    <col min="260" max="260" width="11.6328125" style="84" customWidth="1"/>
    <col min="261" max="261" width="0" style="84" hidden="1" customWidth="1"/>
    <col min="262" max="262" width="11.6328125" style="84" customWidth="1"/>
    <col min="263" max="263" width="0" style="84" hidden="1" customWidth="1"/>
    <col min="264" max="264" width="11.6328125" style="84" customWidth="1"/>
    <col min="265" max="265" width="0" style="84" hidden="1" customWidth="1"/>
    <col min="266" max="266" width="11.6328125" style="84" customWidth="1"/>
    <col min="267" max="267" width="0" style="84" hidden="1" customWidth="1"/>
    <col min="268" max="268" width="11.6328125" style="84" customWidth="1"/>
    <col min="269" max="269" width="0" style="84" hidden="1" customWidth="1"/>
    <col min="270" max="270" width="11.6328125" style="84" customWidth="1"/>
    <col min="271" max="271" width="0" style="84" hidden="1" customWidth="1"/>
    <col min="272" max="272" width="11.6328125" style="84" customWidth="1"/>
    <col min="273" max="273" width="0" style="84" hidden="1" customWidth="1"/>
    <col min="274" max="274" width="11.6328125" style="84" customWidth="1"/>
    <col min="275" max="508" width="8.81640625" style="84"/>
    <col min="509" max="509" width="4.6328125" style="84" customWidth="1"/>
    <col min="510" max="511" width="5.6328125" style="84" customWidth="1"/>
    <col min="512" max="512" width="13.6328125" style="84" customWidth="1"/>
    <col min="513" max="513" width="2" style="84" customWidth="1"/>
    <col min="514" max="514" width="13.6328125" style="84" customWidth="1"/>
    <col min="515" max="515" width="0" style="84" hidden="1" customWidth="1"/>
    <col min="516" max="516" width="11.6328125" style="84" customWidth="1"/>
    <col min="517" max="517" width="0" style="84" hidden="1" customWidth="1"/>
    <col min="518" max="518" width="11.6328125" style="84" customWidth="1"/>
    <col min="519" max="519" width="0" style="84" hidden="1" customWidth="1"/>
    <col min="520" max="520" width="11.6328125" style="84" customWidth="1"/>
    <col min="521" max="521" width="0" style="84" hidden="1" customWidth="1"/>
    <col min="522" max="522" width="11.6328125" style="84" customWidth="1"/>
    <col min="523" max="523" width="0" style="84" hidden="1" customWidth="1"/>
    <col min="524" max="524" width="11.6328125" style="84" customWidth="1"/>
    <col min="525" max="525" width="0" style="84" hidden="1" customWidth="1"/>
    <col min="526" max="526" width="11.6328125" style="84" customWidth="1"/>
    <col min="527" max="527" width="0" style="84" hidden="1" customWidth="1"/>
    <col min="528" max="528" width="11.6328125" style="84" customWidth="1"/>
    <col min="529" max="529" width="0" style="84" hidden="1" customWidth="1"/>
    <col min="530" max="530" width="11.6328125" style="84" customWidth="1"/>
    <col min="531" max="764" width="8.81640625" style="84"/>
    <col min="765" max="765" width="4.6328125" style="84" customWidth="1"/>
    <col min="766" max="767" width="5.6328125" style="84" customWidth="1"/>
    <col min="768" max="768" width="13.6328125" style="84" customWidth="1"/>
    <col min="769" max="769" width="2" style="84" customWidth="1"/>
    <col min="770" max="770" width="13.6328125" style="84" customWidth="1"/>
    <col min="771" max="771" width="0" style="84" hidden="1" customWidth="1"/>
    <col min="772" max="772" width="11.6328125" style="84" customWidth="1"/>
    <col min="773" max="773" width="0" style="84" hidden="1" customWidth="1"/>
    <col min="774" max="774" width="11.6328125" style="84" customWidth="1"/>
    <col min="775" max="775" width="0" style="84" hidden="1" customWidth="1"/>
    <col min="776" max="776" width="11.6328125" style="84" customWidth="1"/>
    <col min="777" max="777" width="0" style="84" hidden="1" customWidth="1"/>
    <col min="778" max="778" width="11.6328125" style="84" customWidth="1"/>
    <col min="779" max="779" width="0" style="84" hidden="1" customWidth="1"/>
    <col min="780" max="780" width="11.6328125" style="84" customWidth="1"/>
    <col min="781" max="781" width="0" style="84" hidden="1" customWidth="1"/>
    <col min="782" max="782" width="11.6328125" style="84" customWidth="1"/>
    <col min="783" max="783" width="0" style="84" hidden="1" customWidth="1"/>
    <col min="784" max="784" width="11.6328125" style="84" customWidth="1"/>
    <col min="785" max="785" width="0" style="84" hidden="1" customWidth="1"/>
    <col min="786" max="786" width="11.6328125" style="84" customWidth="1"/>
    <col min="787" max="1020" width="8.81640625" style="84"/>
    <col min="1021" max="1021" width="4.6328125" style="84" customWidth="1"/>
    <col min="1022" max="1023" width="5.6328125" style="84" customWidth="1"/>
    <col min="1024" max="1024" width="13.6328125" style="84" customWidth="1"/>
    <col min="1025" max="1025" width="2" style="84" customWidth="1"/>
    <col min="1026" max="1026" width="13.6328125" style="84" customWidth="1"/>
    <col min="1027" max="1027" width="0" style="84" hidden="1" customWidth="1"/>
    <col min="1028" max="1028" width="11.6328125" style="84" customWidth="1"/>
    <col min="1029" max="1029" width="0" style="84" hidden="1" customWidth="1"/>
    <col min="1030" max="1030" width="11.6328125" style="84" customWidth="1"/>
    <col min="1031" max="1031" width="0" style="84" hidden="1" customWidth="1"/>
    <col min="1032" max="1032" width="11.6328125" style="84" customWidth="1"/>
    <col min="1033" max="1033" width="0" style="84" hidden="1" customWidth="1"/>
    <col min="1034" max="1034" width="11.6328125" style="84" customWidth="1"/>
    <col min="1035" max="1035" width="0" style="84" hidden="1" customWidth="1"/>
    <col min="1036" max="1036" width="11.6328125" style="84" customWidth="1"/>
    <col min="1037" max="1037" width="0" style="84" hidden="1" customWidth="1"/>
    <col min="1038" max="1038" width="11.6328125" style="84" customWidth="1"/>
    <col min="1039" max="1039" width="0" style="84" hidden="1" customWidth="1"/>
    <col min="1040" max="1040" width="11.6328125" style="84" customWidth="1"/>
    <col min="1041" max="1041" width="0" style="84" hidden="1" customWidth="1"/>
    <col min="1042" max="1042" width="11.6328125" style="84" customWidth="1"/>
    <col min="1043" max="1276" width="8.81640625" style="84"/>
    <col min="1277" max="1277" width="4.6328125" style="84" customWidth="1"/>
    <col min="1278" max="1279" width="5.6328125" style="84" customWidth="1"/>
    <col min="1280" max="1280" width="13.6328125" style="84" customWidth="1"/>
    <col min="1281" max="1281" width="2" style="84" customWidth="1"/>
    <col min="1282" max="1282" width="13.6328125" style="84" customWidth="1"/>
    <col min="1283" max="1283" width="0" style="84" hidden="1" customWidth="1"/>
    <col min="1284" max="1284" width="11.6328125" style="84" customWidth="1"/>
    <col min="1285" max="1285" width="0" style="84" hidden="1" customWidth="1"/>
    <col min="1286" max="1286" width="11.6328125" style="84" customWidth="1"/>
    <col min="1287" max="1287" width="0" style="84" hidden="1" customWidth="1"/>
    <col min="1288" max="1288" width="11.6328125" style="84" customWidth="1"/>
    <col min="1289" max="1289" width="0" style="84" hidden="1" customWidth="1"/>
    <col min="1290" max="1290" width="11.6328125" style="84" customWidth="1"/>
    <col min="1291" max="1291" width="0" style="84" hidden="1" customWidth="1"/>
    <col min="1292" max="1292" width="11.6328125" style="84" customWidth="1"/>
    <col min="1293" max="1293" width="0" style="84" hidden="1" customWidth="1"/>
    <col min="1294" max="1294" width="11.6328125" style="84" customWidth="1"/>
    <col min="1295" max="1295" width="0" style="84" hidden="1" customWidth="1"/>
    <col min="1296" max="1296" width="11.6328125" style="84" customWidth="1"/>
    <col min="1297" max="1297" width="0" style="84" hidden="1" customWidth="1"/>
    <col min="1298" max="1298" width="11.6328125" style="84" customWidth="1"/>
    <col min="1299" max="1532" width="8.81640625" style="84"/>
    <col min="1533" max="1533" width="4.6328125" style="84" customWidth="1"/>
    <col min="1534" max="1535" width="5.6328125" style="84" customWidth="1"/>
    <col min="1536" max="1536" width="13.6328125" style="84" customWidth="1"/>
    <col min="1537" max="1537" width="2" style="84" customWidth="1"/>
    <col min="1538" max="1538" width="13.6328125" style="84" customWidth="1"/>
    <col min="1539" max="1539" width="0" style="84" hidden="1" customWidth="1"/>
    <col min="1540" max="1540" width="11.6328125" style="84" customWidth="1"/>
    <col min="1541" max="1541" width="0" style="84" hidden="1" customWidth="1"/>
    <col min="1542" max="1542" width="11.6328125" style="84" customWidth="1"/>
    <col min="1543" max="1543" width="0" style="84" hidden="1" customWidth="1"/>
    <col min="1544" max="1544" width="11.6328125" style="84" customWidth="1"/>
    <col min="1545" max="1545" width="0" style="84" hidden="1" customWidth="1"/>
    <col min="1546" max="1546" width="11.6328125" style="84" customWidth="1"/>
    <col min="1547" max="1547" width="0" style="84" hidden="1" customWidth="1"/>
    <col min="1548" max="1548" width="11.6328125" style="84" customWidth="1"/>
    <col min="1549" max="1549" width="0" style="84" hidden="1" customWidth="1"/>
    <col min="1550" max="1550" width="11.6328125" style="84" customWidth="1"/>
    <col min="1551" max="1551" width="0" style="84" hidden="1" customWidth="1"/>
    <col min="1552" max="1552" width="11.6328125" style="84" customWidth="1"/>
    <col min="1553" max="1553" width="0" style="84" hidden="1" customWidth="1"/>
    <col min="1554" max="1554" width="11.6328125" style="84" customWidth="1"/>
    <col min="1555" max="1788" width="8.81640625" style="84"/>
    <col min="1789" max="1789" width="4.6328125" style="84" customWidth="1"/>
    <col min="1790" max="1791" width="5.6328125" style="84" customWidth="1"/>
    <col min="1792" max="1792" width="13.6328125" style="84" customWidth="1"/>
    <col min="1793" max="1793" width="2" style="84" customWidth="1"/>
    <col min="1794" max="1794" width="13.6328125" style="84" customWidth="1"/>
    <col min="1795" max="1795" width="0" style="84" hidden="1" customWidth="1"/>
    <col min="1796" max="1796" width="11.6328125" style="84" customWidth="1"/>
    <col min="1797" max="1797" width="0" style="84" hidden="1" customWidth="1"/>
    <col min="1798" max="1798" width="11.6328125" style="84" customWidth="1"/>
    <col min="1799" max="1799" width="0" style="84" hidden="1" customWidth="1"/>
    <col min="1800" max="1800" width="11.6328125" style="84" customWidth="1"/>
    <col min="1801" max="1801" width="0" style="84" hidden="1" customWidth="1"/>
    <col min="1802" max="1802" width="11.6328125" style="84" customWidth="1"/>
    <col min="1803" max="1803" width="0" style="84" hidden="1" customWidth="1"/>
    <col min="1804" max="1804" width="11.6328125" style="84" customWidth="1"/>
    <col min="1805" max="1805" width="0" style="84" hidden="1" customWidth="1"/>
    <col min="1806" max="1806" width="11.6328125" style="84" customWidth="1"/>
    <col min="1807" max="1807" width="0" style="84" hidden="1" customWidth="1"/>
    <col min="1808" max="1808" width="11.6328125" style="84" customWidth="1"/>
    <col min="1809" max="1809" width="0" style="84" hidden="1" customWidth="1"/>
    <col min="1810" max="1810" width="11.6328125" style="84" customWidth="1"/>
    <col min="1811" max="2044" width="8.81640625" style="84"/>
    <col min="2045" max="2045" width="4.6328125" style="84" customWidth="1"/>
    <col min="2046" max="2047" width="5.6328125" style="84" customWidth="1"/>
    <col min="2048" max="2048" width="13.6328125" style="84" customWidth="1"/>
    <col min="2049" max="2049" width="2" style="84" customWidth="1"/>
    <col min="2050" max="2050" width="13.6328125" style="84" customWidth="1"/>
    <col min="2051" max="2051" width="0" style="84" hidden="1" customWidth="1"/>
    <col min="2052" max="2052" width="11.6328125" style="84" customWidth="1"/>
    <col min="2053" max="2053" width="0" style="84" hidden="1" customWidth="1"/>
    <col min="2054" max="2054" width="11.6328125" style="84" customWidth="1"/>
    <col min="2055" max="2055" width="0" style="84" hidden="1" customWidth="1"/>
    <col min="2056" max="2056" width="11.6328125" style="84" customWidth="1"/>
    <col min="2057" max="2057" width="0" style="84" hidden="1" customWidth="1"/>
    <col min="2058" max="2058" width="11.6328125" style="84" customWidth="1"/>
    <col min="2059" max="2059" width="0" style="84" hidden="1" customWidth="1"/>
    <col min="2060" max="2060" width="11.6328125" style="84" customWidth="1"/>
    <col min="2061" max="2061" width="0" style="84" hidden="1" customWidth="1"/>
    <col min="2062" max="2062" width="11.6328125" style="84" customWidth="1"/>
    <col min="2063" max="2063" width="0" style="84" hidden="1" customWidth="1"/>
    <col min="2064" max="2064" width="11.6328125" style="84" customWidth="1"/>
    <col min="2065" max="2065" width="0" style="84" hidden="1" customWidth="1"/>
    <col min="2066" max="2066" width="11.6328125" style="84" customWidth="1"/>
    <col min="2067" max="2300" width="8.81640625" style="84"/>
    <col min="2301" max="2301" width="4.6328125" style="84" customWidth="1"/>
    <col min="2302" max="2303" width="5.6328125" style="84" customWidth="1"/>
    <col min="2304" max="2304" width="13.6328125" style="84" customWidth="1"/>
    <col min="2305" max="2305" width="2" style="84" customWidth="1"/>
    <col min="2306" max="2306" width="13.6328125" style="84" customWidth="1"/>
    <col min="2307" max="2307" width="0" style="84" hidden="1" customWidth="1"/>
    <col min="2308" max="2308" width="11.6328125" style="84" customWidth="1"/>
    <col min="2309" max="2309" width="0" style="84" hidden="1" customWidth="1"/>
    <col min="2310" max="2310" width="11.6328125" style="84" customWidth="1"/>
    <col min="2311" max="2311" width="0" style="84" hidden="1" customWidth="1"/>
    <col min="2312" max="2312" width="11.6328125" style="84" customWidth="1"/>
    <col min="2313" max="2313" width="0" style="84" hidden="1" customWidth="1"/>
    <col min="2314" max="2314" width="11.6328125" style="84" customWidth="1"/>
    <col min="2315" max="2315" width="0" style="84" hidden="1" customWidth="1"/>
    <col min="2316" max="2316" width="11.6328125" style="84" customWidth="1"/>
    <col min="2317" max="2317" width="0" style="84" hidden="1" customWidth="1"/>
    <col min="2318" max="2318" width="11.6328125" style="84" customWidth="1"/>
    <col min="2319" max="2319" width="0" style="84" hidden="1" customWidth="1"/>
    <col min="2320" max="2320" width="11.6328125" style="84" customWidth="1"/>
    <col min="2321" max="2321" width="0" style="84" hidden="1" customWidth="1"/>
    <col min="2322" max="2322" width="11.6328125" style="84" customWidth="1"/>
    <col min="2323" max="2556" width="8.81640625" style="84"/>
    <col min="2557" max="2557" width="4.6328125" style="84" customWidth="1"/>
    <col min="2558" max="2559" width="5.6328125" style="84" customWidth="1"/>
    <col min="2560" max="2560" width="13.6328125" style="84" customWidth="1"/>
    <col min="2561" max="2561" width="2" style="84" customWidth="1"/>
    <col min="2562" max="2562" width="13.6328125" style="84" customWidth="1"/>
    <col min="2563" max="2563" width="0" style="84" hidden="1" customWidth="1"/>
    <col min="2564" max="2564" width="11.6328125" style="84" customWidth="1"/>
    <col min="2565" max="2565" width="0" style="84" hidden="1" customWidth="1"/>
    <col min="2566" max="2566" width="11.6328125" style="84" customWidth="1"/>
    <col min="2567" max="2567" width="0" style="84" hidden="1" customWidth="1"/>
    <col min="2568" max="2568" width="11.6328125" style="84" customWidth="1"/>
    <col min="2569" max="2569" width="0" style="84" hidden="1" customWidth="1"/>
    <col min="2570" max="2570" width="11.6328125" style="84" customWidth="1"/>
    <col min="2571" max="2571" width="0" style="84" hidden="1" customWidth="1"/>
    <col min="2572" max="2572" width="11.6328125" style="84" customWidth="1"/>
    <col min="2573" max="2573" width="0" style="84" hidden="1" customWidth="1"/>
    <col min="2574" max="2574" width="11.6328125" style="84" customWidth="1"/>
    <col min="2575" max="2575" width="0" style="84" hidden="1" customWidth="1"/>
    <col min="2576" max="2576" width="11.6328125" style="84" customWidth="1"/>
    <col min="2577" max="2577" width="0" style="84" hidden="1" customWidth="1"/>
    <col min="2578" max="2578" width="11.6328125" style="84" customWidth="1"/>
    <col min="2579" max="2812" width="8.81640625" style="84"/>
    <col min="2813" max="2813" width="4.6328125" style="84" customWidth="1"/>
    <col min="2814" max="2815" width="5.6328125" style="84" customWidth="1"/>
    <col min="2816" max="2816" width="13.6328125" style="84" customWidth="1"/>
    <col min="2817" max="2817" width="2" style="84" customWidth="1"/>
    <col min="2818" max="2818" width="13.6328125" style="84" customWidth="1"/>
    <col min="2819" max="2819" width="0" style="84" hidden="1" customWidth="1"/>
    <col min="2820" max="2820" width="11.6328125" style="84" customWidth="1"/>
    <col min="2821" max="2821" width="0" style="84" hidden="1" customWidth="1"/>
    <col min="2822" max="2822" width="11.6328125" style="84" customWidth="1"/>
    <col min="2823" max="2823" width="0" style="84" hidden="1" customWidth="1"/>
    <col min="2824" max="2824" width="11.6328125" style="84" customWidth="1"/>
    <col min="2825" max="2825" width="0" style="84" hidden="1" customWidth="1"/>
    <col min="2826" max="2826" width="11.6328125" style="84" customWidth="1"/>
    <col min="2827" max="2827" width="0" style="84" hidden="1" customWidth="1"/>
    <col min="2828" max="2828" width="11.6328125" style="84" customWidth="1"/>
    <col min="2829" max="2829" width="0" style="84" hidden="1" customWidth="1"/>
    <col min="2830" max="2830" width="11.6328125" style="84" customWidth="1"/>
    <col min="2831" max="2831" width="0" style="84" hidden="1" customWidth="1"/>
    <col min="2832" max="2832" width="11.6328125" style="84" customWidth="1"/>
    <col min="2833" max="2833" width="0" style="84" hidden="1" customWidth="1"/>
    <col min="2834" max="2834" width="11.6328125" style="84" customWidth="1"/>
    <col min="2835" max="3068" width="8.81640625" style="84"/>
    <col min="3069" max="3069" width="4.6328125" style="84" customWidth="1"/>
    <col min="3070" max="3071" width="5.6328125" style="84" customWidth="1"/>
    <col min="3072" max="3072" width="13.6328125" style="84" customWidth="1"/>
    <col min="3073" max="3073" width="2" style="84" customWidth="1"/>
    <col min="3074" max="3074" width="13.6328125" style="84" customWidth="1"/>
    <col min="3075" max="3075" width="0" style="84" hidden="1" customWidth="1"/>
    <col min="3076" max="3076" width="11.6328125" style="84" customWidth="1"/>
    <col min="3077" max="3077" width="0" style="84" hidden="1" customWidth="1"/>
    <col min="3078" max="3078" width="11.6328125" style="84" customWidth="1"/>
    <col min="3079" max="3079" width="0" style="84" hidden="1" customWidth="1"/>
    <col min="3080" max="3080" width="11.6328125" style="84" customWidth="1"/>
    <col min="3081" max="3081" width="0" style="84" hidden="1" customWidth="1"/>
    <col min="3082" max="3082" width="11.6328125" style="84" customWidth="1"/>
    <col min="3083" max="3083" width="0" style="84" hidden="1" customWidth="1"/>
    <col min="3084" max="3084" width="11.6328125" style="84" customWidth="1"/>
    <col min="3085" max="3085" width="0" style="84" hidden="1" customWidth="1"/>
    <col min="3086" max="3086" width="11.6328125" style="84" customWidth="1"/>
    <col min="3087" max="3087" width="0" style="84" hidden="1" customWidth="1"/>
    <col min="3088" max="3088" width="11.6328125" style="84" customWidth="1"/>
    <col min="3089" max="3089" width="0" style="84" hidden="1" customWidth="1"/>
    <col min="3090" max="3090" width="11.6328125" style="84" customWidth="1"/>
    <col min="3091" max="3324" width="8.81640625" style="84"/>
    <col min="3325" max="3325" width="4.6328125" style="84" customWidth="1"/>
    <col min="3326" max="3327" width="5.6328125" style="84" customWidth="1"/>
    <col min="3328" max="3328" width="13.6328125" style="84" customWidth="1"/>
    <col min="3329" max="3329" width="2" style="84" customWidth="1"/>
    <col min="3330" max="3330" width="13.6328125" style="84" customWidth="1"/>
    <col min="3331" max="3331" width="0" style="84" hidden="1" customWidth="1"/>
    <col min="3332" max="3332" width="11.6328125" style="84" customWidth="1"/>
    <col min="3333" max="3333" width="0" style="84" hidden="1" customWidth="1"/>
    <col min="3334" max="3334" width="11.6328125" style="84" customWidth="1"/>
    <col min="3335" max="3335" width="0" style="84" hidden="1" customWidth="1"/>
    <col min="3336" max="3336" width="11.6328125" style="84" customWidth="1"/>
    <col min="3337" max="3337" width="0" style="84" hidden="1" customWidth="1"/>
    <col min="3338" max="3338" width="11.6328125" style="84" customWidth="1"/>
    <col min="3339" max="3339" width="0" style="84" hidden="1" customWidth="1"/>
    <col min="3340" max="3340" width="11.6328125" style="84" customWidth="1"/>
    <col min="3341" max="3341" width="0" style="84" hidden="1" customWidth="1"/>
    <col min="3342" max="3342" width="11.6328125" style="84" customWidth="1"/>
    <col min="3343" max="3343" width="0" style="84" hidden="1" customWidth="1"/>
    <col min="3344" max="3344" width="11.6328125" style="84" customWidth="1"/>
    <col min="3345" max="3345" width="0" style="84" hidden="1" customWidth="1"/>
    <col min="3346" max="3346" width="11.6328125" style="84" customWidth="1"/>
    <col min="3347" max="3580" width="8.81640625" style="84"/>
    <col min="3581" max="3581" width="4.6328125" style="84" customWidth="1"/>
    <col min="3582" max="3583" width="5.6328125" style="84" customWidth="1"/>
    <col min="3584" max="3584" width="13.6328125" style="84" customWidth="1"/>
    <col min="3585" max="3585" width="2" style="84" customWidth="1"/>
    <col min="3586" max="3586" width="13.6328125" style="84" customWidth="1"/>
    <col min="3587" max="3587" width="0" style="84" hidden="1" customWidth="1"/>
    <col min="3588" max="3588" width="11.6328125" style="84" customWidth="1"/>
    <col min="3589" max="3589" width="0" style="84" hidden="1" customWidth="1"/>
    <col min="3590" max="3590" width="11.6328125" style="84" customWidth="1"/>
    <col min="3591" max="3591" width="0" style="84" hidden="1" customWidth="1"/>
    <col min="3592" max="3592" width="11.6328125" style="84" customWidth="1"/>
    <col min="3593" max="3593" width="0" style="84" hidden="1" customWidth="1"/>
    <col min="3594" max="3594" width="11.6328125" style="84" customWidth="1"/>
    <col min="3595" max="3595" width="0" style="84" hidden="1" customWidth="1"/>
    <col min="3596" max="3596" width="11.6328125" style="84" customWidth="1"/>
    <col min="3597" max="3597" width="0" style="84" hidden="1" customWidth="1"/>
    <col min="3598" max="3598" width="11.6328125" style="84" customWidth="1"/>
    <col min="3599" max="3599" width="0" style="84" hidden="1" customWidth="1"/>
    <col min="3600" max="3600" width="11.6328125" style="84" customWidth="1"/>
    <col min="3601" max="3601" width="0" style="84" hidden="1" customWidth="1"/>
    <col min="3602" max="3602" width="11.6328125" style="84" customWidth="1"/>
    <col min="3603" max="3836" width="8.81640625" style="84"/>
    <col min="3837" max="3837" width="4.6328125" style="84" customWidth="1"/>
    <col min="3838" max="3839" width="5.6328125" style="84" customWidth="1"/>
    <col min="3840" max="3840" width="13.6328125" style="84" customWidth="1"/>
    <col min="3841" max="3841" width="2" style="84" customWidth="1"/>
    <col min="3842" max="3842" width="13.6328125" style="84" customWidth="1"/>
    <col min="3843" max="3843" width="0" style="84" hidden="1" customWidth="1"/>
    <col min="3844" max="3844" width="11.6328125" style="84" customWidth="1"/>
    <col min="3845" max="3845" width="0" style="84" hidden="1" customWidth="1"/>
    <col min="3846" max="3846" width="11.6328125" style="84" customWidth="1"/>
    <col min="3847" max="3847" width="0" style="84" hidden="1" customWidth="1"/>
    <col min="3848" max="3848" width="11.6328125" style="84" customWidth="1"/>
    <col min="3849" max="3849" width="0" style="84" hidden="1" customWidth="1"/>
    <col min="3850" max="3850" width="11.6328125" style="84" customWidth="1"/>
    <col min="3851" max="3851" width="0" style="84" hidden="1" customWidth="1"/>
    <col min="3852" max="3852" width="11.6328125" style="84" customWidth="1"/>
    <col min="3853" max="3853" width="0" style="84" hidden="1" customWidth="1"/>
    <col min="3854" max="3854" width="11.6328125" style="84" customWidth="1"/>
    <col min="3855" max="3855" width="0" style="84" hidden="1" customWidth="1"/>
    <col min="3856" max="3856" width="11.6328125" style="84" customWidth="1"/>
    <col min="3857" max="3857" width="0" style="84" hidden="1" customWidth="1"/>
    <col min="3858" max="3858" width="11.6328125" style="84" customWidth="1"/>
    <col min="3859" max="4092" width="8.81640625" style="84"/>
    <col min="4093" max="4093" width="4.6328125" style="84" customWidth="1"/>
    <col min="4094" max="4095" width="5.6328125" style="84" customWidth="1"/>
    <col min="4096" max="4096" width="13.6328125" style="84" customWidth="1"/>
    <col min="4097" max="4097" width="2" style="84" customWidth="1"/>
    <col min="4098" max="4098" width="13.6328125" style="84" customWidth="1"/>
    <col min="4099" max="4099" width="0" style="84" hidden="1" customWidth="1"/>
    <col min="4100" max="4100" width="11.6328125" style="84" customWidth="1"/>
    <col min="4101" max="4101" width="0" style="84" hidden="1" customWidth="1"/>
    <col min="4102" max="4102" width="11.6328125" style="84" customWidth="1"/>
    <col min="4103" max="4103" width="0" style="84" hidden="1" customWidth="1"/>
    <col min="4104" max="4104" width="11.6328125" style="84" customWidth="1"/>
    <col min="4105" max="4105" width="0" style="84" hidden="1" customWidth="1"/>
    <col min="4106" max="4106" width="11.6328125" style="84" customWidth="1"/>
    <col min="4107" max="4107" width="0" style="84" hidden="1" customWidth="1"/>
    <col min="4108" max="4108" width="11.6328125" style="84" customWidth="1"/>
    <col min="4109" max="4109" width="0" style="84" hidden="1" customWidth="1"/>
    <col min="4110" max="4110" width="11.6328125" style="84" customWidth="1"/>
    <col min="4111" max="4111" width="0" style="84" hidden="1" customWidth="1"/>
    <col min="4112" max="4112" width="11.6328125" style="84" customWidth="1"/>
    <col min="4113" max="4113" width="0" style="84" hidden="1" customWidth="1"/>
    <col min="4114" max="4114" width="11.6328125" style="84" customWidth="1"/>
    <col min="4115" max="4348" width="8.81640625" style="84"/>
    <col min="4349" max="4349" width="4.6328125" style="84" customWidth="1"/>
    <col min="4350" max="4351" width="5.6328125" style="84" customWidth="1"/>
    <col min="4352" max="4352" width="13.6328125" style="84" customWidth="1"/>
    <col min="4353" max="4353" width="2" style="84" customWidth="1"/>
    <col min="4354" max="4354" width="13.6328125" style="84" customWidth="1"/>
    <col min="4355" max="4355" width="0" style="84" hidden="1" customWidth="1"/>
    <col min="4356" max="4356" width="11.6328125" style="84" customWidth="1"/>
    <col min="4357" max="4357" width="0" style="84" hidden="1" customWidth="1"/>
    <col min="4358" max="4358" width="11.6328125" style="84" customWidth="1"/>
    <col min="4359" max="4359" width="0" style="84" hidden="1" customWidth="1"/>
    <col min="4360" max="4360" width="11.6328125" style="84" customWidth="1"/>
    <col min="4361" max="4361" width="0" style="84" hidden="1" customWidth="1"/>
    <col min="4362" max="4362" width="11.6328125" style="84" customWidth="1"/>
    <col min="4363" max="4363" width="0" style="84" hidden="1" customWidth="1"/>
    <col min="4364" max="4364" width="11.6328125" style="84" customWidth="1"/>
    <col min="4365" max="4365" width="0" style="84" hidden="1" customWidth="1"/>
    <col min="4366" max="4366" width="11.6328125" style="84" customWidth="1"/>
    <col min="4367" max="4367" width="0" style="84" hidden="1" customWidth="1"/>
    <col min="4368" max="4368" width="11.6328125" style="84" customWidth="1"/>
    <col min="4369" max="4369" width="0" style="84" hidden="1" customWidth="1"/>
    <col min="4370" max="4370" width="11.6328125" style="84" customWidth="1"/>
    <col min="4371" max="4604" width="8.81640625" style="84"/>
    <col min="4605" max="4605" width="4.6328125" style="84" customWidth="1"/>
    <col min="4606" max="4607" width="5.6328125" style="84" customWidth="1"/>
    <col min="4608" max="4608" width="13.6328125" style="84" customWidth="1"/>
    <col min="4609" max="4609" width="2" style="84" customWidth="1"/>
    <col min="4610" max="4610" width="13.6328125" style="84" customWidth="1"/>
    <col min="4611" max="4611" width="0" style="84" hidden="1" customWidth="1"/>
    <col min="4612" max="4612" width="11.6328125" style="84" customWidth="1"/>
    <col min="4613" max="4613" width="0" style="84" hidden="1" customWidth="1"/>
    <col min="4614" max="4614" width="11.6328125" style="84" customWidth="1"/>
    <col min="4615" max="4615" width="0" style="84" hidden="1" customWidth="1"/>
    <col min="4616" max="4616" width="11.6328125" style="84" customWidth="1"/>
    <col min="4617" max="4617" width="0" style="84" hidden="1" customWidth="1"/>
    <col min="4618" max="4618" width="11.6328125" style="84" customWidth="1"/>
    <col min="4619" max="4619" width="0" style="84" hidden="1" customWidth="1"/>
    <col min="4620" max="4620" width="11.6328125" style="84" customWidth="1"/>
    <col min="4621" max="4621" width="0" style="84" hidden="1" customWidth="1"/>
    <col min="4622" max="4622" width="11.6328125" style="84" customWidth="1"/>
    <col min="4623" max="4623" width="0" style="84" hidden="1" customWidth="1"/>
    <col min="4624" max="4624" width="11.6328125" style="84" customWidth="1"/>
    <col min="4625" max="4625" width="0" style="84" hidden="1" customWidth="1"/>
    <col min="4626" max="4626" width="11.6328125" style="84" customWidth="1"/>
    <col min="4627" max="4860" width="8.81640625" style="84"/>
    <col min="4861" max="4861" width="4.6328125" style="84" customWidth="1"/>
    <col min="4862" max="4863" width="5.6328125" style="84" customWidth="1"/>
    <col min="4864" max="4864" width="13.6328125" style="84" customWidth="1"/>
    <col min="4865" max="4865" width="2" style="84" customWidth="1"/>
    <col min="4866" max="4866" width="13.6328125" style="84" customWidth="1"/>
    <col min="4867" max="4867" width="0" style="84" hidden="1" customWidth="1"/>
    <col min="4868" max="4868" width="11.6328125" style="84" customWidth="1"/>
    <col min="4869" max="4869" width="0" style="84" hidden="1" customWidth="1"/>
    <col min="4870" max="4870" width="11.6328125" style="84" customWidth="1"/>
    <col min="4871" max="4871" width="0" style="84" hidden="1" customWidth="1"/>
    <col min="4872" max="4872" width="11.6328125" style="84" customWidth="1"/>
    <col min="4873" max="4873" width="0" style="84" hidden="1" customWidth="1"/>
    <col min="4874" max="4874" width="11.6328125" style="84" customWidth="1"/>
    <col min="4875" max="4875" width="0" style="84" hidden="1" customWidth="1"/>
    <col min="4876" max="4876" width="11.6328125" style="84" customWidth="1"/>
    <col min="4877" max="4877" width="0" style="84" hidden="1" customWidth="1"/>
    <col min="4878" max="4878" width="11.6328125" style="84" customWidth="1"/>
    <col min="4879" max="4879" width="0" style="84" hidden="1" customWidth="1"/>
    <col min="4880" max="4880" width="11.6328125" style="84" customWidth="1"/>
    <col min="4881" max="4881" width="0" style="84" hidden="1" customWidth="1"/>
    <col min="4882" max="4882" width="11.6328125" style="84" customWidth="1"/>
    <col min="4883" max="5116" width="8.81640625" style="84"/>
    <col min="5117" max="5117" width="4.6328125" style="84" customWidth="1"/>
    <col min="5118" max="5119" width="5.6328125" style="84" customWidth="1"/>
    <col min="5120" max="5120" width="13.6328125" style="84" customWidth="1"/>
    <col min="5121" max="5121" width="2" style="84" customWidth="1"/>
    <col min="5122" max="5122" width="13.6328125" style="84" customWidth="1"/>
    <col min="5123" max="5123" width="0" style="84" hidden="1" customWidth="1"/>
    <col min="5124" max="5124" width="11.6328125" style="84" customWidth="1"/>
    <col min="5125" max="5125" width="0" style="84" hidden="1" customWidth="1"/>
    <col min="5126" max="5126" width="11.6328125" style="84" customWidth="1"/>
    <col min="5127" max="5127" width="0" style="84" hidden="1" customWidth="1"/>
    <col min="5128" max="5128" width="11.6328125" style="84" customWidth="1"/>
    <col min="5129" max="5129" width="0" style="84" hidden="1" customWidth="1"/>
    <col min="5130" max="5130" width="11.6328125" style="84" customWidth="1"/>
    <col min="5131" max="5131" width="0" style="84" hidden="1" customWidth="1"/>
    <col min="5132" max="5132" width="11.6328125" style="84" customWidth="1"/>
    <col min="5133" max="5133" width="0" style="84" hidden="1" customWidth="1"/>
    <col min="5134" max="5134" width="11.6328125" style="84" customWidth="1"/>
    <col min="5135" max="5135" width="0" style="84" hidden="1" customWidth="1"/>
    <col min="5136" max="5136" width="11.6328125" style="84" customWidth="1"/>
    <col min="5137" max="5137" width="0" style="84" hidden="1" customWidth="1"/>
    <col min="5138" max="5138" width="11.6328125" style="84" customWidth="1"/>
    <col min="5139" max="5372" width="8.81640625" style="84"/>
    <col min="5373" max="5373" width="4.6328125" style="84" customWidth="1"/>
    <col min="5374" max="5375" width="5.6328125" style="84" customWidth="1"/>
    <col min="5376" max="5376" width="13.6328125" style="84" customWidth="1"/>
    <col min="5377" max="5377" width="2" style="84" customWidth="1"/>
    <col min="5378" max="5378" width="13.6328125" style="84" customWidth="1"/>
    <col min="5379" max="5379" width="0" style="84" hidden="1" customWidth="1"/>
    <col min="5380" max="5380" width="11.6328125" style="84" customWidth="1"/>
    <col min="5381" max="5381" width="0" style="84" hidden="1" customWidth="1"/>
    <col min="5382" max="5382" width="11.6328125" style="84" customWidth="1"/>
    <col min="5383" max="5383" width="0" style="84" hidden="1" customWidth="1"/>
    <col min="5384" max="5384" width="11.6328125" style="84" customWidth="1"/>
    <col min="5385" max="5385" width="0" style="84" hidden="1" customWidth="1"/>
    <col min="5386" max="5386" width="11.6328125" style="84" customWidth="1"/>
    <col min="5387" max="5387" width="0" style="84" hidden="1" customWidth="1"/>
    <col min="5388" max="5388" width="11.6328125" style="84" customWidth="1"/>
    <col min="5389" max="5389" width="0" style="84" hidden="1" customWidth="1"/>
    <col min="5390" max="5390" width="11.6328125" style="84" customWidth="1"/>
    <col min="5391" max="5391" width="0" style="84" hidden="1" customWidth="1"/>
    <col min="5392" max="5392" width="11.6328125" style="84" customWidth="1"/>
    <col min="5393" max="5393" width="0" style="84" hidden="1" customWidth="1"/>
    <col min="5394" max="5394" width="11.6328125" style="84" customWidth="1"/>
    <col min="5395" max="5628" width="8.81640625" style="84"/>
    <col min="5629" max="5629" width="4.6328125" style="84" customWidth="1"/>
    <col min="5630" max="5631" width="5.6328125" style="84" customWidth="1"/>
    <col min="5632" max="5632" width="13.6328125" style="84" customWidth="1"/>
    <col min="5633" max="5633" width="2" style="84" customWidth="1"/>
    <col min="5634" max="5634" width="13.6328125" style="84" customWidth="1"/>
    <col min="5635" max="5635" width="0" style="84" hidden="1" customWidth="1"/>
    <col min="5636" max="5636" width="11.6328125" style="84" customWidth="1"/>
    <col min="5637" max="5637" width="0" style="84" hidden="1" customWidth="1"/>
    <col min="5638" max="5638" width="11.6328125" style="84" customWidth="1"/>
    <col min="5639" max="5639" width="0" style="84" hidden="1" customWidth="1"/>
    <col min="5640" max="5640" width="11.6328125" style="84" customWidth="1"/>
    <col min="5641" max="5641" width="0" style="84" hidden="1" customWidth="1"/>
    <col min="5642" max="5642" width="11.6328125" style="84" customWidth="1"/>
    <col min="5643" max="5643" width="0" style="84" hidden="1" customWidth="1"/>
    <col min="5644" max="5644" width="11.6328125" style="84" customWidth="1"/>
    <col min="5645" max="5645" width="0" style="84" hidden="1" customWidth="1"/>
    <col min="5646" max="5646" width="11.6328125" style="84" customWidth="1"/>
    <col min="5647" max="5647" width="0" style="84" hidden="1" customWidth="1"/>
    <col min="5648" max="5648" width="11.6328125" style="84" customWidth="1"/>
    <col min="5649" max="5649" width="0" style="84" hidden="1" customWidth="1"/>
    <col min="5650" max="5650" width="11.6328125" style="84" customWidth="1"/>
    <col min="5651" max="5884" width="8.81640625" style="84"/>
    <col min="5885" max="5885" width="4.6328125" style="84" customWidth="1"/>
    <col min="5886" max="5887" width="5.6328125" style="84" customWidth="1"/>
    <col min="5888" max="5888" width="13.6328125" style="84" customWidth="1"/>
    <col min="5889" max="5889" width="2" style="84" customWidth="1"/>
    <col min="5890" max="5890" width="13.6328125" style="84" customWidth="1"/>
    <col min="5891" max="5891" width="0" style="84" hidden="1" customWidth="1"/>
    <col min="5892" max="5892" width="11.6328125" style="84" customWidth="1"/>
    <col min="5893" max="5893" width="0" style="84" hidden="1" customWidth="1"/>
    <col min="5894" max="5894" width="11.6328125" style="84" customWidth="1"/>
    <col min="5895" max="5895" width="0" style="84" hidden="1" customWidth="1"/>
    <col min="5896" max="5896" width="11.6328125" style="84" customWidth="1"/>
    <col min="5897" max="5897" width="0" style="84" hidden="1" customWidth="1"/>
    <col min="5898" max="5898" width="11.6328125" style="84" customWidth="1"/>
    <col min="5899" max="5899" width="0" style="84" hidden="1" customWidth="1"/>
    <col min="5900" max="5900" width="11.6328125" style="84" customWidth="1"/>
    <col min="5901" max="5901" width="0" style="84" hidden="1" customWidth="1"/>
    <col min="5902" max="5902" width="11.6328125" style="84" customWidth="1"/>
    <col min="5903" max="5903" width="0" style="84" hidden="1" customWidth="1"/>
    <col min="5904" max="5904" width="11.6328125" style="84" customWidth="1"/>
    <col min="5905" max="5905" width="0" style="84" hidden="1" customWidth="1"/>
    <col min="5906" max="5906" width="11.6328125" style="84" customWidth="1"/>
    <col min="5907" max="6140" width="8.81640625" style="84"/>
    <col min="6141" max="6141" width="4.6328125" style="84" customWidth="1"/>
    <col min="6142" max="6143" width="5.6328125" style="84" customWidth="1"/>
    <col min="6144" max="6144" width="13.6328125" style="84" customWidth="1"/>
    <col min="6145" max="6145" width="2" style="84" customWidth="1"/>
    <col min="6146" max="6146" width="13.6328125" style="84" customWidth="1"/>
    <col min="6147" max="6147" width="0" style="84" hidden="1" customWidth="1"/>
    <col min="6148" max="6148" width="11.6328125" style="84" customWidth="1"/>
    <col min="6149" max="6149" width="0" style="84" hidden="1" customWidth="1"/>
    <col min="6150" max="6150" width="11.6328125" style="84" customWidth="1"/>
    <col min="6151" max="6151" width="0" style="84" hidden="1" customWidth="1"/>
    <col min="6152" max="6152" width="11.6328125" style="84" customWidth="1"/>
    <col min="6153" max="6153" width="0" style="84" hidden="1" customWidth="1"/>
    <col min="6154" max="6154" width="11.6328125" style="84" customWidth="1"/>
    <col min="6155" max="6155" width="0" style="84" hidden="1" customWidth="1"/>
    <col min="6156" max="6156" width="11.6328125" style="84" customWidth="1"/>
    <col min="6157" max="6157" width="0" style="84" hidden="1" customWidth="1"/>
    <col min="6158" max="6158" width="11.6328125" style="84" customWidth="1"/>
    <col min="6159" max="6159" width="0" style="84" hidden="1" customWidth="1"/>
    <col min="6160" max="6160" width="11.6328125" style="84" customWidth="1"/>
    <col min="6161" max="6161" width="0" style="84" hidden="1" customWidth="1"/>
    <col min="6162" max="6162" width="11.6328125" style="84" customWidth="1"/>
    <col min="6163" max="6396" width="8.81640625" style="84"/>
    <col min="6397" max="6397" width="4.6328125" style="84" customWidth="1"/>
    <col min="6398" max="6399" width="5.6328125" style="84" customWidth="1"/>
    <col min="6400" max="6400" width="13.6328125" style="84" customWidth="1"/>
    <col min="6401" max="6401" width="2" style="84" customWidth="1"/>
    <col min="6402" max="6402" width="13.6328125" style="84" customWidth="1"/>
    <col min="6403" max="6403" width="0" style="84" hidden="1" customWidth="1"/>
    <col min="6404" max="6404" width="11.6328125" style="84" customWidth="1"/>
    <col min="6405" max="6405" width="0" style="84" hidden="1" customWidth="1"/>
    <col min="6406" max="6406" width="11.6328125" style="84" customWidth="1"/>
    <col min="6407" max="6407" width="0" style="84" hidden="1" customWidth="1"/>
    <col min="6408" max="6408" width="11.6328125" style="84" customWidth="1"/>
    <col min="6409" max="6409" width="0" style="84" hidden="1" customWidth="1"/>
    <col min="6410" max="6410" width="11.6328125" style="84" customWidth="1"/>
    <col min="6411" max="6411" width="0" style="84" hidden="1" customWidth="1"/>
    <col min="6412" max="6412" width="11.6328125" style="84" customWidth="1"/>
    <col min="6413" max="6413" width="0" style="84" hidden="1" customWidth="1"/>
    <col min="6414" max="6414" width="11.6328125" style="84" customWidth="1"/>
    <col min="6415" max="6415" width="0" style="84" hidden="1" customWidth="1"/>
    <col min="6416" max="6416" width="11.6328125" style="84" customWidth="1"/>
    <col min="6417" max="6417" width="0" style="84" hidden="1" customWidth="1"/>
    <col min="6418" max="6418" width="11.6328125" style="84" customWidth="1"/>
    <col min="6419" max="6652" width="8.81640625" style="84"/>
    <col min="6653" max="6653" width="4.6328125" style="84" customWidth="1"/>
    <col min="6654" max="6655" width="5.6328125" style="84" customWidth="1"/>
    <col min="6656" max="6656" width="13.6328125" style="84" customWidth="1"/>
    <col min="6657" max="6657" width="2" style="84" customWidth="1"/>
    <col min="6658" max="6658" width="13.6328125" style="84" customWidth="1"/>
    <col min="6659" max="6659" width="0" style="84" hidden="1" customWidth="1"/>
    <col min="6660" max="6660" width="11.6328125" style="84" customWidth="1"/>
    <col min="6661" max="6661" width="0" style="84" hidden="1" customWidth="1"/>
    <col min="6662" max="6662" width="11.6328125" style="84" customWidth="1"/>
    <col min="6663" max="6663" width="0" style="84" hidden="1" customWidth="1"/>
    <col min="6664" max="6664" width="11.6328125" style="84" customWidth="1"/>
    <col min="6665" max="6665" width="0" style="84" hidden="1" customWidth="1"/>
    <col min="6666" max="6666" width="11.6328125" style="84" customWidth="1"/>
    <col min="6667" max="6667" width="0" style="84" hidden="1" customWidth="1"/>
    <col min="6668" max="6668" width="11.6328125" style="84" customWidth="1"/>
    <col min="6669" max="6669" width="0" style="84" hidden="1" customWidth="1"/>
    <col min="6670" max="6670" width="11.6328125" style="84" customWidth="1"/>
    <col min="6671" max="6671" width="0" style="84" hidden="1" customWidth="1"/>
    <col min="6672" max="6672" width="11.6328125" style="84" customWidth="1"/>
    <col min="6673" max="6673" width="0" style="84" hidden="1" customWidth="1"/>
    <col min="6674" max="6674" width="11.6328125" style="84" customWidth="1"/>
    <col min="6675" max="6908" width="8.81640625" style="84"/>
    <col min="6909" max="6909" width="4.6328125" style="84" customWidth="1"/>
    <col min="6910" max="6911" width="5.6328125" style="84" customWidth="1"/>
    <col min="6912" max="6912" width="13.6328125" style="84" customWidth="1"/>
    <col min="6913" max="6913" width="2" style="84" customWidth="1"/>
    <col min="6914" max="6914" width="13.6328125" style="84" customWidth="1"/>
    <col min="6915" max="6915" width="0" style="84" hidden="1" customWidth="1"/>
    <col min="6916" max="6916" width="11.6328125" style="84" customWidth="1"/>
    <col min="6917" max="6917" width="0" style="84" hidden="1" customWidth="1"/>
    <col min="6918" max="6918" width="11.6328125" style="84" customWidth="1"/>
    <col min="6919" max="6919" width="0" style="84" hidden="1" customWidth="1"/>
    <col min="6920" max="6920" width="11.6328125" style="84" customWidth="1"/>
    <col min="6921" max="6921" width="0" style="84" hidden="1" customWidth="1"/>
    <col min="6922" max="6922" width="11.6328125" style="84" customWidth="1"/>
    <col min="6923" max="6923" width="0" style="84" hidden="1" customWidth="1"/>
    <col min="6924" max="6924" width="11.6328125" style="84" customWidth="1"/>
    <col min="6925" max="6925" width="0" style="84" hidden="1" customWidth="1"/>
    <col min="6926" max="6926" width="11.6328125" style="84" customWidth="1"/>
    <col min="6927" max="6927" width="0" style="84" hidden="1" customWidth="1"/>
    <col min="6928" max="6928" width="11.6328125" style="84" customWidth="1"/>
    <col min="6929" max="6929" width="0" style="84" hidden="1" customWidth="1"/>
    <col min="6930" max="6930" width="11.6328125" style="84" customWidth="1"/>
    <col min="6931" max="7164" width="8.81640625" style="84"/>
    <col min="7165" max="7165" width="4.6328125" style="84" customWidth="1"/>
    <col min="7166" max="7167" width="5.6328125" style="84" customWidth="1"/>
    <col min="7168" max="7168" width="13.6328125" style="84" customWidth="1"/>
    <col min="7169" max="7169" width="2" style="84" customWidth="1"/>
    <col min="7170" max="7170" width="13.6328125" style="84" customWidth="1"/>
    <col min="7171" max="7171" width="0" style="84" hidden="1" customWidth="1"/>
    <col min="7172" max="7172" width="11.6328125" style="84" customWidth="1"/>
    <col min="7173" max="7173" width="0" style="84" hidden="1" customWidth="1"/>
    <col min="7174" max="7174" width="11.6328125" style="84" customWidth="1"/>
    <col min="7175" max="7175" width="0" style="84" hidden="1" customWidth="1"/>
    <col min="7176" max="7176" width="11.6328125" style="84" customWidth="1"/>
    <col min="7177" max="7177" width="0" style="84" hidden="1" customWidth="1"/>
    <col min="7178" max="7178" width="11.6328125" style="84" customWidth="1"/>
    <col min="7179" max="7179" width="0" style="84" hidden="1" customWidth="1"/>
    <col min="7180" max="7180" width="11.6328125" style="84" customWidth="1"/>
    <col min="7181" max="7181" width="0" style="84" hidden="1" customWidth="1"/>
    <col min="7182" max="7182" width="11.6328125" style="84" customWidth="1"/>
    <col min="7183" max="7183" width="0" style="84" hidden="1" customWidth="1"/>
    <col min="7184" max="7184" width="11.6328125" style="84" customWidth="1"/>
    <col min="7185" max="7185" width="0" style="84" hidden="1" customWidth="1"/>
    <col min="7186" max="7186" width="11.6328125" style="84" customWidth="1"/>
    <col min="7187" max="7420" width="8.81640625" style="84"/>
    <col min="7421" max="7421" width="4.6328125" style="84" customWidth="1"/>
    <col min="7422" max="7423" width="5.6328125" style="84" customWidth="1"/>
    <col min="7424" max="7424" width="13.6328125" style="84" customWidth="1"/>
    <col min="7425" max="7425" width="2" style="84" customWidth="1"/>
    <col min="7426" max="7426" width="13.6328125" style="84" customWidth="1"/>
    <col min="7427" max="7427" width="0" style="84" hidden="1" customWidth="1"/>
    <col min="7428" max="7428" width="11.6328125" style="84" customWidth="1"/>
    <col min="7429" max="7429" width="0" style="84" hidden="1" customWidth="1"/>
    <col min="7430" max="7430" width="11.6328125" style="84" customWidth="1"/>
    <col min="7431" max="7431" width="0" style="84" hidden="1" customWidth="1"/>
    <col min="7432" max="7432" width="11.6328125" style="84" customWidth="1"/>
    <col min="7433" max="7433" width="0" style="84" hidden="1" customWidth="1"/>
    <col min="7434" max="7434" width="11.6328125" style="84" customWidth="1"/>
    <col min="7435" max="7435" width="0" style="84" hidden="1" customWidth="1"/>
    <col min="7436" max="7436" width="11.6328125" style="84" customWidth="1"/>
    <col min="7437" max="7437" width="0" style="84" hidden="1" customWidth="1"/>
    <col min="7438" max="7438" width="11.6328125" style="84" customWidth="1"/>
    <col min="7439" max="7439" width="0" style="84" hidden="1" customWidth="1"/>
    <col min="7440" max="7440" width="11.6328125" style="84" customWidth="1"/>
    <col min="7441" max="7441" width="0" style="84" hidden="1" customWidth="1"/>
    <col min="7442" max="7442" width="11.6328125" style="84" customWidth="1"/>
    <col min="7443" max="7676" width="8.81640625" style="84"/>
    <col min="7677" max="7677" width="4.6328125" style="84" customWidth="1"/>
    <col min="7678" max="7679" width="5.6328125" style="84" customWidth="1"/>
    <col min="7680" max="7680" width="13.6328125" style="84" customWidth="1"/>
    <col min="7681" max="7681" width="2" style="84" customWidth="1"/>
    <col min="7682" max="7682" width="13.6328125" style="84" customWidth="1"/>
    <col min="7683" max="7683" width="0" style="84" hidden="1" customWidth="1"/>
    <col min="7684" max="7684" width="11.6328125" style="84" customWidth="1"/>
    <col min="7685" max="7685" width="0" style="84" hidden="1" customWidth="1"/>
    <col min="7686" max="7686" width="11.6328125" style="84" customWidth="1"/>
    <col min="7687" max="7687" width="0" style="84" hidden="1" customWidth="1"/>
    <col min="7688" max="7688" width="11.6328125" style="84" customWidth="1"/>
    <col min="7689" max="7689" width="0" style="84" hidden="1" customWidth="1"/>
    <col min="7690" max="7690" width="11.6328125" style="84" customWidth="1"/>
    <col min="7691" max="7691" width="0" style="84" hidden="1" customWidth="1"/>
    <col min="7692" max="7692" width="11.6328125" style="84" customWidth="1"/>
    <col min="7693" max="7693" width="0" style="84" hidden="1" customWidth="1"/>
    <col min="7694" max="7694" width="11.6328125" style="84" customWidth="1"/>
    <col min="7695" max="7695" width="0" style="84" hidden="1" customWidth="1"/>
    <col min="7696" max="7696" width="11.6328125" style="84" customWidth="1"/>
    <col min="7697" max="7697" width="0" style="84" hidden="1" customWidth="1"/>
    <col min="7698" max="7698" width="11.6328125" style="84" customWidth="1"/>
    <col min="7699" max="7932" width="8.81640625" style="84"/>
    <col min="7933" max="7933" width="4.6328125" style="84" customWidth="1"/>
    <col min="7934" max="7935" width="5.6328125" style="84" customWidth="1"/>
    <col min="7936" max="7936" width="13.6328125" style="84" customWidth="1"/>
    <col min="7937" max="7937" width="2" style="84" customWidth="1"/>
    <col min="7938" max="7938" width="13.6328125" style="84" customWidth="1"/>
    <col min="7939" max="7939" width="0" style="84" hidden="1" customWidth="1"/>
    <col min="7940" max="7940" width="11.6328125" style="84" customWidth="1"/>
    <col min="7941" max="7941" width="0" style="84" hidden="1" customWidth="1"/>
    <col min="7942" max="7942" width="11.6328125" style="84" customWidth="1"/>
    <col min="7943" max="7943" width="0" style="84" hidden="1" customWidth="1"/>
    <col min="7944" max="7944" width="11.6328125" style="84" customWidth="1"/>
    <col min="7945" max="7945" width="0" style="84" hidden="1" customWidth="1"/>
    <col min="7946" max="7946" width="11.6328125" style="84" customWidth="1"/>
    <col min="7947" max="7947" width="0" style="84" hidden="1" customWidth="1"/>
    <col min="7948" max="7948" width="11.6328125" style="84" customWidth="1"/>
    <col min="7949" max="7949" width="0" style="84" hidden="1" customWidth="1"/>
    <col min="7950" max="7950" width="11.6328125" style="84" customWidth="1"/>
    <col min="7951" max="7951" width="0" style="84" hidden="1" customWidth="1"/>
    <col min="7952" max="7952" width="11.6328125" style="84" customWidth="1"/>
    <col min="7953" max="7953" width="0" style="84" hidden="1" customWidth="1"/>
    <col min="7954" max="7954" width="11.6328125" style="84" customWidth="1"/>
    <col min="7955" max="8188" width="8.81640625" style="84"/>
    <col min="8189" max="8189" width="4.6328125" style="84" customWidth="1"/>
    <col min="8190" max="8191" width="5.6328125" style="84" customWidth="1"/>
    <col min="8192" max="8192" width="13.6328125" style="84" customWidth="1"/>
    <col min="8193" max="8193" width="2" style="84" customWidth="1"/>
    <col min="8194" max="8194" width="13.6328125" style="84" customWidth="1"/>
    <col min="8195" max="8195" width="0" style="84" hidden="1" customWidth="1"/>
    <col min="8196" max="8196" width="11.6328125" style="84" customWidth="1"/>
    <col min="8197" max="8197" width="0" style="84" hidden="1" customWidth="1"/>
    <col min="8198" max="8198" width="11.6328125" style="84" customWidth="1"/>
    <col min="8199" max="8199" width="0" style="84" hidden="1" customWidth="1"/>
    <col min="8200" max="8200" width="11.6328125" style="84" customWidth="1"/>
    <col min="8201" max="8201" width="0" style="84" hidden="1" customWidth="1"/>
    <col min="8202" max="8202" width="11.6328125" style="84" customWidth="1"/>
    <col min="8203" max="8203" width="0" style="84" hidden="1" customWidth="1"/>
    <col min="8204" max="8204" width="11.6328125" style="84" customWidth="1"/>
    <col min="8205" max="8205" width="0" style="84" hidden="1" customWidth="1"/>
    <col min="8206" max="8206" width="11.6328125" style="84" customWidth="1"/>
    <col min="8207" max="8207" width="0" style="84" hidden="1" customWidth="1"/>
    <col min="8208" max="8208" width="11.6328125" style="84" customWidth="1"/>
    <col min="8209" max="8209" width="0" style="84" hidden="1" customWidth="1"/>
    <col min="8210" max="8210" width="11.6328125" style="84" customWidth="1"/>
    <col min="8211" max="8444" width="8.81640625" style="84"/>
    <col min="8445" max="8445" width="4.6328125" style="84" customWidth="1"/>
    <col min="8446" max="8447" width="5.6328125" style="84" customWidth="1"/>
    <col min="8448" max="8448" width="13.6328125" style="84" customWidth="1"/>
    <col min="8449" max="8449" width="2" style="84" customWidth="1"/>
    <col min="8450" max="8450" width="13.6328125" style="84" customWidth="1"/>
    <col min="8451" max="8451" width="0" style="84" hidden="1" customWidth="1"/>
    <col min="8452" max="8452" width="11.6328125" style="84" customWidth="1"/>
    <col min="8453" max="8453" width="0" style="84" hidden="1" customWidth="1"/>
    <col min="8454" max="8454" width="11.6328125" style="84" customWidth="1"/>
    <col min="8455" max="8455" width="0" style="84" hidden="1" customWidth="1"/>
    <col min="8456" max="8456" width="11.6328125" style="84" customWidth="1"/>
    <col min="8457" max="8457" width="0" style="84" hidden="1" customWidth="1"/>
    <col min="8458" max="8458" width="11.6328125" style="84" customWidth="1"/>
    <col min="8459" max="8459" width="0" style="84" hidden="1" customWidth="1"/>
    <col min="8460" max="8460" width="11.6328125" style="84" customWidth="1"/>
    <col min="8461" max="8461" width="0" style="84" hidden="1" customWidth="1"/>
    <col min="8462" max="8462" width="11.6328125" style="84" customWidth="1"/>
    <col min="8463" max="8463" width="0" style="84" hidden="1" customWidth="1"/>
    <col min="8464" max="8464" width="11.6328125" style="84" customWidth="1"/>
    <col min="8465" max="8465" width="0" style="84" hidden="1" customWidth="1"/>
    <col min="8466" max="8466" width="11.6328125" style="84" customWidth="1"/>
    <col min="8467" max="8700" width="8.81640625" style="84"/>
    <col min="8701" max="8701" width="4.6328125" style="84" customWidth="1"/>
    <col min="8702" max="8703" width="5.6328125" style="84" customWidth="1"/>
    <col min="8704" max="8704" width="13.6328125" style="84" customWidth="1"/>
    <col min="8705" max="8705" width="2" style="84" customWidth="1"/>
    <col min="8706" max="8706" width="13.6328125" style="84" customWidth="1"/>
    <col min="8707" max="8707" width="0" style="84" hidden="1" customWidth="1"/>
    <col min="8708" max="8708" width="11.6328125" style="84" customWidth="1"/>
    <col min="8709" max="8709" width="0" style="84" hidden="1" customWidth="1"/>
    <col min="8710" max="8710" width="11.6328125" style="84" customWidth="1"/>
    <col min="8711" max="8711" width="0" style="84" hidden="1" customWidth="1"/>
    <col min="8712" max="8712" width="11.6328125" style="84" customWidth="1"/>
    <col min="8713" max="8713" width="0" style="84" hidden="1" customWidth="1"/>
    <col min="8714" max="8714" width="11.6328125" style="84" customWidth="1"/>
    <col min="8715" max="8715" width="0" style="84" hidden="1" customWidth="1"/>
    <col min="8716" max="8716" width="11.6328125" style="84" customWidth="1"/>
    <col min="8717" max="8717" width="0" style="84" hidden="1" customWidth="1"/>
    <col min="8718" max="8718" width="11.6328125" style="84" customWidth="1"/>
    <col min="8719" max="8719" width="0" style="84" hidden="1" customWidth="1"/>
    <col min="8720" max="8720" width="11.6328125" style="84" customWidth="1"/>
    <col min="8721" max="8721" width="0" style="84" hidden="1" customWidth="1"/>
    <col min="8722" max="8722" width="11.6328125" style="84" customWidth="1"/>
    <col min="8723" max="8956" width="8.81640625" style="84"/>
    <col min="8957" max="8957" width="4.6328125" style="84" customWidth="1"/>
    <col min="8958" max="8959" width="5.6328125" style="84" customWidth="1"/>
    <col min="8960" max="8960" width="13.6328125" style="84" customWidth="1"/>
    <col min="8961" max="8961" width="2" style="84" customWidth="1"/>
    <col min="8962" max="8962" width="13.6328125" style="84" customWidth="1"/>
    <col min="8963" max="8963" width="0" style="84" hidden="1" customWidth="1"/>
    <col min="8964" max="8964" width="11.6328125" style="84" customWidth="1"/>
    <col min="8965" max="8965" width="0" style="84" hidden="1" customWidth="1"/>
    <col min="8966" max="8966" width="11.6328125" style="84" customWidth="1"/>
    <col min="8967" max="8967" width="0" style="84" hidden="1" customWidth="1"/>
    <col min="8968" max="8968" width="11.6328125" style="84" customWidth="1"/>
    <col min="8969" max="8969" width="0" style="84" hidden="1" customWidth="1"/>
    <col min="8970" max="8970" width="11.6328125" style="84" customWidth="1"/>
    <col min="8971" max="8971" width="0" style="84" hidden="1" customWidth="1"/>
    <col min="8972" max="8972" width="11.6328125" style="84" customWidth="1"/>
    <col min="8973" max="8973" width="0" style="84" hidden="1" customWidth="1"/>
    <col min="8974" max="8974" width="11.6328125" style="84" customWidth="1"/>
    <col min="8975" max="8975" width="0" style="84" hidden="1" customWidth="1"/>
    <col min="8976" max="8976" width="11.6328125" style="84" customWidth="1"/>
    <col min="8977" max="8977" width="0" style="84" hidden="1" customWidth="1"/>
    <col min="8978" max="8978" width="11.6328125" style="84" customWidth="1"/>
    <col min="8979" max="9212" width="8.81640625" style="84"/>
    <col min="9213" max="9213" width="4.6328125" style="84" customWidth="1"/>
    <col min="9214" max="9215" width="5.6328125" style="84" customWidth="1"/>
    <col min="9216" max="9216" width="13.6328125" style="84" customWidth="1"/>
    <col min="9217" max="9217" width="2" style="84" customWidth="1"/>
    <col min="9218" max="9218" width="13.6328125" style="84" customWidth="1"/>
    <col min="9219" max="9219" width="0" style="84" hidden="1" customWidth="1"/>
    <col min="9220" max="9220" width="11.6328125" style="84" customWidth="1"/>
    <col min="9221" max="9221" width="0" style="84" hidden="1" customWidth="1"/>
    <col min="9222" max="9222" width="11.6328125" style="84" customWidth="1"/>
    <col min="9223" max="9223" width="0" style="84" hidden="1" customWidth="1"/>
    <col min="9224" max="9224" width="11.6328125" style="84" customWidth="1"/>
    <col min="9225" max="9225" width="0" style="84" hidden="1" customWidth="1"/>
    <col min="9226" max="9226" width="11.6328125" style="84" customWidth="1"/>
    <col min="9227" max="9227" width="0" style="84" hidden="1" customWidth="1"/>
    <col min="9228" max="9228" width="11.6328125" style="84" customWidth="1"/>
    <col min="9229" max="9229" width="0" style="84" hidden="1" customWidth="1"/>
    <col min="9230" max="9230" width="11.6328125" style="84" customWidth="1"/>
    <col min="9231" max="9231" width="0" style="84" hidden="1" customWidth="1"/>
    <col min="9232" max="9232" width="11.6328125" style="84" customWidth="1"/>
    <col min="9233" max="9233" width="0" style="84" hidden="1" customWidth="1"/>
    <col min="9234" max="9234" width="11.6328125" style="84" customWidth="1"/>
    <col min="9235" max="9468" width="8.81640625" style="84"/>
    <col min="9469" max="9469" width="4.6328125" style="84" customWidth="1"/>
    <col min="9470" max="9471" width="5.6328125" style="84" customWidth="1"/>
    <col min="9472" max="9472" width="13.6328125" style="84" customWidth="1"/>
    <col min="9473" max="9473" width="2" style="84" customWidth="1"/>
    <col min="9474" max="9474" width="13.6328125" style="84" customWidth="1"/>
    <col min="9475" max="9475" width="0" style="84" hidden="1" customWidth="1"/>
    <col min="9476" max="9476" width="11.6328125" style="84" customWidth="1"/>
    <col min="9477" max="9477" width="0" style="84" hidden="1" customWidth="1"/>
    <col min="9478" max="9478" width="11.6328125" style="84" customWidth="1"/>
    <col min="9479" max="9479" width="0" style="84" hidden="1" customWidth="1"/>
    <col min="9480" max="9480" width="11.6328125" style="84" customWidth="1"/>
    <col min="9481" max="9481" width="0" style="84" hidden="1" customWidth="1"/>
    <col min="9482" max="9482" width="11.6328125" style="84" customWidth="1"/>
    <col min="9483" max="9483" width="0" style="84" hidden="1" customWidth="1"/>
    <col min="9484" max="9484" width="11.6328125" style="84" customWidth="1"/>
    <col min="9485" max="9485" width="0" style="84" hidden="1" customWidth="1"/>
    <col min="9486" max="9486" width="11.6328125" style="84" customWidth="1"/>
    <col min="9487" max="9487" width="0" style="84" hidden="1" customWidth="1"/>
    <col min="9488" max="9488" width="11.6328125" style="84" customWidth="1"/>
    <col min="9489" max="9489" width="0" style="84" hidden="1" customWidth="1"/>
    <col min="9490" max="9490" width="11.6328125" style="84" customWidth="1"/>
    <col min="9491" max="9724" width="8.81640625" style="84"/>
    <col min="9725" max="9725" width="4.6328125" style="84" customWidth="1"/>
    <col min="9726" max="9727" width="5.6328125" style="84" customWidth="1"/>
    <col min="9728" max="9728" width="13.6328125" style="84" customWidth="1"/>
    <col min="9729" max="9729" width="2" style="84" customWidth="1"/>
    <col min="9730" max="9730" width="13.6328125" style="84" customWidth="1"/>
    <col min="9731" max="9731" width="0" style="84" hidden="1" customWidth="1"/>
    <col min="9732" max="9732" width="11.6328125" style="84" customWidth="1"/>
    <col min="9733" max="9733" width="0" style="84" hidden="1" customWidth="1"/>
    <col min="9734" max="9734" width="11.6328125" style="84" customWidth="1"/>
    <col min="9735" max="9735" width="0" style="84" hidden="1" customWidth="1"/>
    <col min="9736" max="9736" width="11.6328125" style="84" customWidth="1"/>
    <col min="9737" max="9737" width="0" style="84" hidden="1" customWidth="1"/>
    <col min="9738" max="9738" width="11.6328125" style="84" customWidth="1"/>
    <col min="9739" max="9739" width="0" style="84" hidden="1" customWidth="1"/>
    <col min="9740" max="9740" width="11.6328125" style="84" customWidth="1"/>
    <col min="9741" max="9741" width="0" style="84" hidden="1" customWidth="1"/>
    <col min="9742" max="9742" width="11.6328125" style="84" customWidth="1"/>
    <col min="9743" max="9743" width="0" style="84" hidden="1" customWidth="1"/>
    <col min="9744" max="9744" width="11.6328125" style="84" customWidth="1"/>
    <col min="9745" max="9745" width="0" style="84" hidden="1" customWidth="1"/>
    <col min="9746" max="9746" width="11.6328125" style="84" customWidth="1"/>
    <col min="9747" max="9980" width="8.81640625" style="84"/>
    <col min="9981" max="9981" width="4.6328125" style="84" customWidth="1"/>
    <col min="9982" max="9983" width="5.6328125" style="84" customWidth="1"/>
    <col min="9984" max="9984" width="13.6328125" style="84" customWidth="1"/>
    <col min="9985" max="9985" width="2" style="84" customWidth="1"/>
    <col min="9986" max="9986" width="13.6328125" style="84" customWidth="1"/>
    <col min="9987" max="9987" width="0" style="84" hidden="1" customWidth="1"/>
    <col min="9988" max="9988" width="11.6328125" style="84" customWidth="1"/>
    <col min="9989" max="9989" width="0" style="84" hidden="1" customWidth="1"/>
    <col min="9990" max="9990" width="11.6328125" style="84" customWidth="1"/>
    <col min="9991" max="9991" width="0" style="84" hidden="1" customWidth="1"/>
    <col min="9992" max="9992" width="11.6328125" style="84" customWidth="1"/>
    <col min="9993" max="9993" width="0" style="84" hidden="1" customWidth="1"/>
    <col min="9994" max="9994" width="11.6328125" style="84" customWidth="1"/>
    <col min="9995" max="9995" width="0" style="84" hidden="1" customWidth="1"/>
    <col min="9996" max="9996" width="11.6328125" style="84" customWidth="1"/>
    <col min="9997" max="9997" width="0" style="84" hidden="1" customWidth="1"/>
    <col min="9998" max="9998" width="11.6328125" style="84" customWidth="1"/>
    <col min="9999" max="9999" width="0" style="84" hidden="1" customWidth="1"/>
    <col min="10000" max="10000" width="11.6328125" style="84" customWidth="1"/>
    <col min="10001" max="10001" width="0" style="84" hidden="1" customWidth="1"/>
    <col min="10002" max="10002" width="11.6328125" style="84" customWidth="1"/>
    <col min="10003" max="10236" width="8.81640625" style="84"/>
    <col min="10237" max="10237" width="4.6328125" style="84" customWidth="1"/>
    <col min="10238" max="10239" width="5.6328125" style="84" customWidth="1"/>
    <col min="10240" max="10240" width="13.6328125" style="84" customWidth="1"/>
    <col min="10241" max="10241" width="2" style="84" customWidth="1"/>
    <col min="10242" max="10242" width="13.6328125" style="84" customWidth="1"/>
    <col min="10243" max="10243" width="0" style="84" hidden="1" customWidth="1"/>
    <col min="10244" max="10244" width="11.6328125" style="84" customWidth="1"/>
    <col min="10245" max="10245" width="0" style="84" hidden="1" customWidth="1"/>
    <col min="10246" max="10246" width="11.6328125" style="84" customWidth="1"/>
    <col min="10247" max="10247" width="0" style="84" hidden="1" customWidth="1"/>
    <col min="10248" max="10248" width="11.6328125" style="84" customWidth="1"/>
    <col min="10249" max="10249" width="0" style="84" hidden="1" customWidth="1"/>
    <col min="10250" max="10250" width="11.6328125" style="84" customWidth="1"/>
    <col min="10251" max="10251" width="0" style="84" hidden="1" customWidth="1"/>
    <col min="10252" max="10252" width="11.6328125" style="84" customWidth="1"/>
    <col min="10253" max="10253" width="0" style="84" hidden="1" customWidth="1"/>
    <col min="10254" max="10254" width="11.6328125" style="84" customWidth="1"/>
    <col min="10255" max="10255" width="0" style="84" hidden="1" customWidth="1"/>
    <col min="10256" max="10256" width="11.6328125" style="84" customWidth="1"/>
    <col min="10257" max="10257" width="0" style="84" hidden="1" customWidth="1"/>
    <col min="10258" max="10258" width="11.6328125" style="84" customWidth="1"/>
    <col min="10259" max="10492" width="8.81640625" style="84"/>
    <col min="10493" max="10493" width="4.6328125" style="84" customWidth="1"/>
    <col min="10494" max="10495" width="5.6328125" style="84" customWidth="1"/>
    <col min="10496" max="10496" width="13.6328125" style="84" customWidth="1"/>
    <col min="10497" max="10497" width="2" style="84" customWidth="1"/>
    <col min="10498" max="10498" width="13.6328125" style="84" customWidth="1"/>
    <col min="10499" max="10499" width="0" style="84" hidden="1" customWidth="1"/>
    <col min="10500" max="10500" width="11.6328125" style="84" customWidth="1"/>
    <col min="10501" max="10501" width="0" style="84" hidden="1" customWidth="1"/>
    <col min="10502" max="10502" width="11.6328125" style="84" customWidth="1"/>
    <col min="10503" max="10503" width="0" style="84" hidden="1" customWidth="1"/>
    <col min="10504" max="10504" width="11.6328125" style="84" customWidth="1"/>
    <col min="10505" max="10505" width="0" style="84" hidden="1" customWidth="1"/>
    <col min="10506" max="10506" width="11.6328125" style="84" customWidth="1"/>
    <col min="10507" max="10507" width="0" style="84" hidden="1" customWidth="1"/>
    <col min="10508" max="10508" width="11.6328125" style="84" customWidth="1"/>
    <col min="10509" max="10509" width="0" style="84" hidden="1" customWidth="1"/>
    <col min="10510" max="10510" width="11.6328125" style="84" customWidth="1"/>
    <col min="10511" max="10511" width="0" style="84" hidden="1" customWidth="1"/>
    <col min="10512" max="10512" width="11.6328125" style="84" customWidth="1"/>
    <col min="10513" max="10513" width="0" style="84" hidden="1" customWidth="1"/>
    <col min="10514" max="10514" width="11.6328125" style="84" customWidth="1"/>
    <col min="10515" max="10748" width="8.81640625" style="84"/>
    <col min="10749" max="10749" width="4.6328125" style="84" customWidth="1"/>
    <col min="10750" max="10751" width="5.6328125" style="84" customWidth="1"/>
    <col min="10752" max="10752" width="13.6328125" style="84" customWidth="1"/>
    <col min="10753" max="10753" width="2" style="84" customWidth="1"/>
    <col min="10754" max="10754" width="13.6328125" style="84" customWidth="1"/>
    <col min="10755" max="10755" width="0" style="84" hidden="1" customWidth="1"/>
    <col min="10756" max="10756" width="11.6328125" style="84" customWidth="1"/>
    <col min="10757" max="10757" width="0" style="84" hidden="1" customWidth="1"/>
    <col min="10758" max="10758" width="11.6328125" style="84" customWidth="1"/>
    <col min="10759" max="10759" width="0" style="84" hidden="1" customWidth="1"/>
    <col min="10760" max="10760" width="11.6328125" style="84" customWidth="1"/>
    <col min="10761" max="10761" width="0" style="84" hidden="1" customWidth="1"/>
    <col min="10762" max="10762" width="11.6328125" style="84" customWidth="1"/>
    <col min="10763" max="10763" width="0" style="84" hidden="1" customWidth="1"/>
    <col min="10764" max="10764" width="11.6328125" style="84" customWidth="1"/>
    <col min="10765" max="10765" width="0" style="84" hidden="1" customWidth="1"/>
    <col min="10766" max="10766" width="11.6328125" style="84" customWidth="1"/>
    <col min="10767" max="10767" width="0" style="84" hidden="1" customWidth="1"/>
    <col min="10768" max="10768" width="11.6328125" style="84" customWidth="1"/>
    <col min="10769" max="10769" width="0" style="84" hidden="1" customWidth="1"/>
    <col min="10770" max="10770" width="11.6328125" style="84" customWidth="1"/>
    <col min="10771" max="11004" width="8.81640625" style="84"/>
    <col min="11005" max="11005" width="4.6328125" style="84" customWidth="1"/>
    <col min="11006" max="11007" width="5.6328125" style="84" customWidth="1"/>
    <col min="11008" max="11008" width="13.6328125" style="84" customWidth="1"/>
    <col min="11009" max="11009" width="2" style="84" customWidth="1"/>
    <col min="11010" max="11010" width="13.6328125" style="84" customWidth="1"/>
    <col min="11011" max="11011" width="0" style="84" hidden="1" customWidth="1"/>
    <col min="11012" max="11012" width="11.6328125" style="84" customWidth="1"/>
    <col min="11013" max="11013" width="0" style="84" hidden="1" customWidth="1"/>
    <col min="11014" max="11014" width="11.6328125" style="84" customWidth="1"/>
    <col min="11015" max="11015" width="0" style="84" hidden="1" customWidth="1"/>
    <col min="11016" max="11016" width="11.6328125" style="84" customWidth="1"/>
    <col min="11017" max="11017" width="0" style="84" hidden="1" customWidth="1"/>
    <col min="11018" max="11018" width="11.6328125" style="84" customWidth="1"/>
    <col min="11019" max="11019" width="0" style="84" hidden="1" customWidth="1"/>
    <col min="11020" max="11020" width="11.6328125" style="84" customWidth="1"/>
    <col min="11021" max="11021" width="0" style="84" hidden="1" customWidth="1"/>
    <col min="11022" max="11022" width="11.6328125" style="84" customWidth="1"/>
    <col min="11023" max="11023" width="0" style="84" hidden="1" customWidth="1"/>
    <col min="11024" max="11024" width="11.6328125" style="84" customWidth="1"/>
    <col min="11025" max="11025" width="0" style="84" hidden="1" customWidth="1"/>
    <col min="11026" max="11026" width="11.6328125" style="84" customWidth="1"/>
    <col min="11027" max="11260" width="8.81640625" style="84"/>
    <col min="11261" max="11261" width="4.6328125" style="84" customWidth="1"/>
    <col min="11262" max="11263" width="5.6328125" style="84" customWidth="1"/>
    <col min="11264" max="11264" width="13.6328125" style="84" customWidth="1"/>
    <col min="11265" max="11265" width="2" style="84" customWidth="1"/>
    <col min="11266" max="11266" width="13.6328125" style="84" customWidth="1"/>
    <col min="11267" max="11267" width="0" style="84" hidden="1" customWidth="1"/>
    <col min="11268" max="11268" width="11.6328125" style="84" customWidth="1"/>
    <col min="11269" max="11269" width="0" style="84" hidden="1" customWidth="1"/>
    <col min="11270" max="11270" width="11.6328125" style="84" customWidth="1"/>
    <col min="11271" max="11271" width="0" style="84" hidden="1" customWidth="1"/>
    <col min="11272" max="11272" width="11.6328125" style="84" customWidth="1"/>
    <col min="11273" max="11273" width="0" style="84" hidden="1" customWidth="1"/>
    <col min="11274" max="11274" width="11.6328125" style="84" customWidth="1"/>
    <col min="11275" max="11275" width="0" style="84" hidden="1" customWidth="1"/>
    <col min="11276" max="11276" width="11.6328125" style="84" customWidth="1"/>
    <col min="11277" max="11277" width="0" style="84" hidden="1" customWidth="1"/>
    <col min="11278" max="11278" width="11.6328125" style="84" customWidth="1"/>
    <col min="11279" max="11279" width="0" style="84" hidden="1" customWidth="1"/>
    <col min="11280" max="11280" width="11.6328125" style="84" customWidth="1"/>
    <col min="11281" max="11281" width="0" style="84" hidden="1" customWidth="1"/>
    <col min="11282" max="11282" width="11.6328125" style="84" customWidth="1"/>
    <col min="11283" max="11516" width="8.81640625" style="84"/>
    <col min="11517" max="11517" width="4.6328125" style="84" customWidth="1"/>
    <col min="11518" max="11519" width="5.6328125" style="84" customWidth="1"/>
    <col min="11520" max="11520" width="13.6328125" style="84" customWidth="1"/>
    <col min="11521" max="11521" width="2" style="84" customWidth="1"/>
    <col min="11522" max="11522" width="13.6328125" style="84" customWidth="1"/>
    <col min="11523" max="11523" width="0" style="84" hidden="1" customWidth="1"/>
    <col min="11524" max="11524" width="11.6328125" style="84" customWidth="1"/>
    <col min="11525" max="11525" width="0" style="84" hidden="1" customWidth="1"/>
    <col min="11526" max="11526" width="11.6328125" style="84" customWidth="1"/>
    <col min="11527" max="11527" width="0" style="84" hidden="1" customWidth="1"/>
    <col min="11528" max="11528" width="11.6328125" style="84" customWidth="1"/>
    <col min="11529" max="11529" width="0" style="84" hidden="1" customWidth="1"/>
    <col min="11530" max="11530" width="11.6328125" style="84" customWidth="1"/>
    <col min="11531" max="11531" width="0" style="84" hidden="1" customWidth="1"/>
    <col min="11532" max="11532" width="11.6328125" style="84" customWidth="1"/>
    <col min="11533" max="11533" width="0" style="84" hidden="1" customWidth="1"/>
    <col min="11534" max="11534" width="11.6328125" style="84" customWidth="1"/>
    <col min="11535" max="11535" width="0" style="84" hidden="1" customWidth="1"/>
    <col min="11536" max="11536" width="11.6328125" style="84" customWidth="1"/>
    <col min="11537" max="11537" width="0" style="84" hidden="1" customWidth="1"/>
    <col min="11538" max="11538" width="11.6328125" style="84" customWidth="1"/>
    <col min="11539" max="11772" width="8.81640625" style="84"/>
    <col min="11773" max="11773" width="4.6328125" style="84" customWidth="1"/>
    <col min="11774" max="11775" width="5.6328125" style="84" customWidth="1"/>
    <col min="11776" max="11776" width="13.6328125" style="84" customWidth="1"/>
    <col min="11777" max="11777" width="2" style="84" customWidth="1"/>
    <col min="11778" max="11778" width="13.6328125" style="84" customWidth="1"/>
    <col min="11779" max="11779" width="0" style="84" hidden="1" customWidth="1"/>
    <col min="11780" max="11780" width="11.6328125" style="84" customWidth="1"/>
    <col min="11781" max="11781" width="0" style="84" hidden="1" customWidth="1"/>
    <col min="11782" max="11782" width="11.6328125" style="84" customWidth="1"/>
    <col min="11783" max="11783" width="0" style="84" hidden="1" customWidth="1"/>
    <col min="11784" max="11784" width="11.6328125" style="84" customWidth="1"/>
    <col min="11785" max="11785" width="0" style="84" hidden="1" customWidth="1"/>
    <col min="11786" max="11786" width="11.6328125" style="84" customWidth="1"/>
    <col min="11787" max="11787" width="0" style="84" hidden="1" customWidth="1"/>
    <col min="11788" max="11788" width="11.6328125" style="84" customWidth="1"/>
    <col min="11789" max="11789" width="0" style="84" hidden="1" customWidth="1"/>
    <col min="11790" max="11790" width="11.6328125" style="84" customWidth="1"/>
    <col min="11791" max="11791" width="0" style="84" hidden="1" customWidth="1"/>
    <col min="11792" max="11792" width="11.6328125" style="84" customWidth="1"/>
    <col min="11793" max="11793" width="0" style="84" hidden="1" customWidth="1"/>
    <col min="11794" max="11794" width="11.6328125" style="84" customWidth="1"/>
    <col min="11795" max="12028" width="8.81640625" style="84"/>
    <col min="12029" max="12029" width="4.6328125" style="84" customWidth="1"/>
    <col min="12030" max="12031" width="5.6328125" style="84" customWidth="1"/>
    <col min="12032" max="12032" width="13.6328125" style="84" customWidth="1"/>
    <col min="12033" max="12033" width="2" style="84" customWidth="1"/>
    <col min="12034" max="12034" width="13.6328125" style="84" customWidth="1"/>
    <col min="12035" max="12035" width="0" style="84" hidden="1" customWidth="1"/>
    <col min="12036" max="12036" width="11.6328125" style="84" customWidth="1"/>
    <col min="12037" max="12037" width="0" style="84" hidden="1" customWidth="1"/>
    <col min="12038" max="12038" width="11.6328125" style="84" customWidth="1"/>
    <col min="12039" max="12039" width="0" style="84" hidden="1" customWidth="1"/>
    <col min="12040" max="12040" width="11.6328125" style="84" customWidth="1"/>
    <col min="12041" max="12041" width="0" style="84" hidden="1" customWidth="1"/>
    <col min="12042" max="12042" width="11.6328125" style="84" customWidth="1"/>
    <col min="12043" max="12043" width="0" style="84" hidden="1" customWidth="1"/>
    <col min="12044" max="12044" width="11.6328125" style="84" customWidth="1"/>
    <col min="12045" max="12045" width="0" style="84" hidden="1" customWidth="1"/>
    <col min="12046" max="12046" width="11.6328125" style="84" customWidth="1"/>
    <col min="12047" max="12047" width="0" style="84" hidden="1" customWidth="1"/>
    <col min="12048" max="12048" width="11.6328125" style="84" customWidth="1"/>
    <col min="12049" max="12049" width="0" style="84" hidden="1" customWidth="1"/>
    <col min="12050" max="12050" width="11.6328125" style="84" customWidth="1"/>
    <col min="12051" max="12284" width="8.81640625" style="84"/>
    <col min="12285" max="12285" width="4.6328125" style="84" customWidth="1"/>
    <col min="12286" max="12287" width="5.6328125" style="84" customWidth="1"/>
    <col min="12288" max="12288" width="13.6328125" style="84" customWidth="1"/>
    <col min="12289" max="12289" width="2" style="84" customWidth="1"/>
    <col min="12290" max="12290" width="13.6328125" style="84" customWidth="1"/>
    <col min="12291" max="12291" width="0" style="84" hidden="1" customWidth="1"/>
    <col min="12292" max="12292" width="11.6328125" style="84" customWidth="1"/>
    <col min="12293" max="12293" width="0" style="84" hidden="1" customWidth="1"/>
    <col min="12294" max="12294" width="11.6328125" style="84" customWidth="1"/>
    <col min="12295" max="12295" width="0" style="84" hidden="1" customWidth="1"/>
    <col min="12296" max="12296" width="11.6328125" style="84" customWidth="1"/>
    <col min="12297" max="12297" width="0" style="84" hidden="1" customWidth="1"/>
    <col min="12298" max="12298" width="11.6328125" style="84" customWidth="1"/>
    <col min="12299" max="12299" width="0" style="84" hidden="1" customWidth="1"/>
    <col min="12300" max="12300" width="11.6328125" style="84" customWidth="1"/>
    <col min="12301" max="12301" width="0" style="84" hidden="1" customWidth="1"/>
    <col min="12302" max="12302" width="11.6328125" style="84" customWidth="1"/>
    <col min="12303" max="12303" width="0" style="84" hidden="1" customWidth="1"/>
    <col min="12304" max="12304" width="11.6328125" style="84" customWidth="1"/>
    <col min="12305" max="12305" width="0" style="84" hidden="1" customWidth="1"/>
    <col min="12306" max="12306" width="11.6328125" style="84" customWidth="1"/>
    <col min="12307" max="12540" width="8.81640625" style="84"/>
    <col min="12541" max="12541" width="4.6328125" style="84" customWidth="1"/>
    <col min="12542" max="12543" width="5.6328125" style="84" customWidth="1"/>
    <col min="12544" max="12544" width="13.6328125" style="84" customWidth="1"/>
    <col min="12545" max="12545" width="2" style="84" customWidth="1"/>
    <col min="12546" max="12546" width="13.6328125" style="84" customWidth="1"/>
    <col min="12547" max="12547" width="0" style="84" hidden="1" customWidth="1"/>
    <col min="12548" max="12548" width="11.6328125" style="84" customWidth="1"/>
    <col min="12549" max="12549" width="0" style="84" hidden="1" customWidth="1"/>
    <col min="12550" max="12550" width="11.6328125" style="84" customWidth="1"/>
    <col min="12551" max="12551" width="0" style="84" hidden="1" customWidth="1"/>
    <col min="12552" max="12552" width="11.6328125" style="84" customWidth="1"/>
    <col min="12553" max="12553" width="0" style="84" hidden="1" customWidth="1"/>
    <col min="12554" max="12554" width="11.6328125" style="84" customWidth="1"/>
    <col min="12555" max="12555" width="0" style="84" hidden="1" customWidth="1"/>
    <col min="12556" max="12556" width="11.6328125" style="84" customWidth="1"/>
    <col min="12557" max="12557" width="0" style="84" hidden="1" customWidth="1"/>
    <col min="12558" max="12558" width="11.6328125" style="84" customWidth="1"/>
    <col min="12559" max="12559" width="0" style="84" hidden="1" customWidth="1"/>
    <col min="12560" max="12560" width="11.6328125" style="84" customWidth="1"/>
    <col min="12561" max="12561" width="0" style="84" hidden="1" customWidth="1"/>
    <col min="12562" max="12562" width="11.6328125" style="84" customWidth="1"/>
    <col min="12563" max="12796" width="8.81640625" style="84"/>
    <col min="12797" max="12797" width="4.6328125" style="84" customWidth="1"/>
    <col min="12798" max="12799" width="5.6328125" style="84" customWidth="1"/>
    <col min="12800" max="12800" width="13.6328125" style="84" customWidth="1"/>
    <col min="12801" max="12801" width="2" style="84" customWidth="1"/>
    <col min="12802" max="12802" width="13.6328125" style="84" customWidth="1"/>
    <col min="12803" max="12803" width="0" style="84" hidden="1" customWidth="1"/>
    <col min="12804" max="12804" width="11.6328125" style="84" customWidth="1"/>
    <col min="12805" max="12805" width="0" style="84" hidden="1" customWidth="1"/>
    <col min="12806" max="12806" width="11.6328125" style="84" customWidth="1"/>
    <col min="12807" max="12807" width="0" style="84" hidden="1" customWidth="1"/>
    <col min="12808" max="12808" width="11.6328125" style="84" customWidth="1"/>
    <col min="12809" max="12809" width="0" style="84" hidden="1" customWidth="1"/>
    <col min="12810" max="12810" width="11.6328125" style="84" customWidth="1"/>
    <col min="12811" max="12811" width="0" style="84" hidden="1" customWidth="1"/>
    <col min="12812" max="12812" width="11.6328125" style="84" customWidth="1"/>
    <col min="12813" max="12813" width="0" style="84" hidden="1" customWidth="1"/>
    <col min="12814" max="12814" width="11.6328125" style="84" customWidth="1"/>
    <col min="12815" max="12815" width="0" style="84" hidden="1" customWidth="1"/>
    <col min="12816" max="12816" width="11.6328125" style="84" customWidth="1"/>
    <col min="12817" max="12817" width="0" style="84" hidden="1" customWidth="1"/>
    <col min="12818" max="12818" width="11.6328125" style="84" customWidth="1"/>
    <col min="12819" max="13052" width="8.81640625" style="84"/>
    <col min="13053" max="13053" width="4.6328125" style="84" customWidth="1"/>
    <col min="13054" max="13055" width="5.6328125" style="84" customWidth="1"/>
    <col min="13056" max="13056" width="13.6328125" style="84" customWidth="1"/>
    <col min="13057" max="13057" width="2" style="84" customWidth="1"/>
    <col min="13058" max="13058" width="13.6328125" style="84" customWidth="1"/>
    <col min="13059" max="13059" width="0" style="84" hidden="1" customWidth="1"/>
    <col min="13060" max="13060" width="11.6328125" style="84" customWidth="1"/>
    <col min="13061" max="13061" width="0" style="84" hidden="1" customWidth="1"/>
    <col min="13062" max="13062" width="11.6328125" style="84" customWidth="1"/>
    <col min="13063" max="13063" width="0" style="84" hidden="1" customWidth="1"/>
    <col min="13064" max="13064" width="11.6328125" style="84" customWidth="1"/>
    <col min="13065" max="13065" width="0" style="84" hidden="1" customWidth="1"/>
    <col min="13066" max="13066" width="11.6328125" style="84" customWidth="1"/>
    <col min="13067" max="13067" width="0" style="84" hidden="1" customWidth="1"/>
    <col min="13068" max="13068" width="11.6328125" style="84" customWidth="1"/>
    <col min="13069" max="13069" width="0" style="84" hidden="1" customWidth="1"/>
    <col min="13070" max="13070" width="11.6328125" style="84" customWidth="1"/>
    <col min="13071" max="13071" width="0" style="84" hidden="1" customWidth="1"/>
    <col min="13072" max="13072" width="11.6328125" style="84" customWidth="1"/>
    <col min="13073" max="13073" width="0" style="84" hidden="1" customWidth="1"/>
    <col min="13074" max="13074" width="11.6328125" style="84" customWidth="1"/>
    <col min="13075" max="13308" width="8.81640625" style="84"/>
    <col min="13309" max="13309" width="4.6328125" style="84" customWidth="1"/>
    <col min="13310" max="13311" width="5.6328125" style="84" customWidth="1"/>
    <col min="13312" max="13312" width="13.6328125" style="84" customWidth="1"/>
    <col min="13313" max="13313" width="2" style="84" customWidth="1"/>
    <col min="13314" max="13314" width="13.6328125" style="84" customWidth="1"/>
    <col min="13315" max="13315" width="0" style="84" hidden="1" customWidth="1"/>
    <col min="13316" max="13316" width="11.6328125" style="84" customWidth="1"/>
    <col min="13317" max="13317" width="0" style="84" hidden="1" customWidth="1"/>
    <col min="13318" max="13318" width="11.6328125" style="84" customWidth="1"/>
    <col min="13319" max="13319" width="0" style="84" hidden="1" customWidth="1"/>
    <col min="13320" max="13320" width="11.6328125" style="84" customWidth="1"/>
    <col min="13321" max="13321" width="0" style="84" hidden="1" customWidth="1"/>
    <col min="13322" max="13322" width="11.6328125" style="84" customWidth="1"/>
    <col min="13323" max="13323" width="0" style="84" hidden="1" customWidth="1"/>
    <col min="13324" max="13324" width="11.6328125" style="84" customWidth="1"/>
    <col min="13325" max="13325" width="0" style="84" hidden="1" customWidth="1"/>
    <col min="13326" max="13326" width="11.6328125" style="84" customWidth="1"/>
    <col min="13327" max="13327" width="0" style="84" hidden="1" customWidth="1"/>
    <col min="13328" max="13328" width="11.6328125" style="84" customWidth="1"/>
    <col min="13329" max="13329" width="0" style="84" hidden="1" customWidth="1"/>
    <col min="13330" max="13330" width="11.6328125" style="84" customWidth="1"/>
    <col min="13331" max="13564" width="8.81640625" style="84"/>
    <col min="13565" max="13565" width="4.6328125" style="84" customWidth="1"/>
    <col min="13566" max="13567" width="5.6328125" style="84" customWidth="1"/>
    <col min="13568" max="13568" width="13.6328125" style="84" customWidth="1"/>
    <col min="13569" max="13569" width="2" style="84" customWidth="1"/>
    <col min="13570" max="13570" width="13.6328125" style="84" customWidth="1"/>
    <col min="13571" max="13571" width="0" style="84" hidden="1" customWidth="1"/>
    <col min="13572" max="13572" width="11.6328125" style="84" customWidth="1"/>
    <col min="13573" max="13573" width="0" style="84" hidden="1" customWidth="1"/>
    <col min="13574" max="13574" width="11.6328125" style="84" customWidth="1"/>
    <col min="13575" max="13575" width="0" style="84" hidden="1" customWidth="1"/>
    <col min="13576" max="13576" width="11.6328125" style="84" customWidth="1"/>
    <col min="13577" max="13577" width="0" style="84" hidden="1" customWidth="1"/>
    <col min="13578" max="13578" width="11.6328125" style="84" customWidth="1"/>
    <col min="13579" max="13579" width="0" style="84" hidden="1" customWidth="1"/>
    <col min="13580" max="13580" width="11.6328125" style="84" customWidth="1"/>
    <col min="13581" max="13581" width="0" style="84" hidden="1" customWidth="1"/>
    <col min="13582" max="13582" width="11.6328125" style="84" customWidth="1"/>
    <col min="13583" max="13583" width="0" style="84" hidden="1" customWidth="1"/>
    <col min="13584" max="13584" width="11.6328125" style="84" customWidth="1"/>
    <col min="13585" max="13585" width="0" style="84" hidden="1" customWidth="1"/>
    <col min="13586" max="13586" width="11.6328125" style="84" customWidth="1"/>
    <col min="13587" max="13820" width="8.81640625" style="84"/>
    <col min="13821" max="13821" width="4.6328125" style="84" customWidth="1"/>
    <col min="13822" max="13823" width="5.6328125" style="84" customWidth="1"/>
    <col min="13824" max="13824" width="13.6328125" style="84" customWidth="1"/>
    <col min="13825" max="13825" width="2" style="84" customWidth="1"/>
    <col min="13826" max="13826" width="13.6328125" style="84" customWidth="1"/>
    <col min="13827" max="13827" width="0" style="84" hidden="1" customWidth="1"/>
    <col min="13828" max="13828" width="11.6328125" style="84" customWidth="1"/>
    <col min="13829" max="13829" width="0" style="84" hidden="1" customWidth="1"/>
    <col min="13830" max="13830" width="11.6328125" style="84" customWidth="1"/>
    <col min="13831" max="13831" width="0" style="84" hidden="1" customWidth="1"/>
    <col min="13832" max="13832" width="11.6328125" style="84" customWidth="1"/>
    <col min="13833" max="13833" width="0" style="84" hidden="1" customWidth="1"/>
    <col min="13834" max="13834" width="11.6328125" style="84" customWidth="1"/>
    <col min="13835" max="13835" width="0" style="84" hidden="1" customWidth="1"/>
    <col min="13836" max="13836" width="11.6328125" style="84" customWidth="1"/>
    <col min="13837" max="13837" width="0" style="84" hidden="1" customWidth="1"/>
    <col min="13838" max="13838" width="11.6328125" style="84" customWidth="1"/>
    <col min="13839" max="13839" width="0" style="84" hidden="1" customWidth="1"/>
    <col min="13840" max="13840" width="11.6328125" style="84" customWidth="1"/>
    <col min="13841" max="13841" width="0" style="84" hidden="1" customWidth="1"/>
    <col min="13842" max="13842" width="11.6328125" style="84" customWidth="1"/>
    <col min="13843" max="14076" width="8.81640625" style="84"/>
    <col min="14077" max="14077" width="4.6328125" style="84" customWidth="1"/>
    <col min="14078" max="14079" width="5.6328125" style="84" customWidth="1"/>
    <col min="14080" max="14080" width="13.6328125" style="84" customWidth="1"/>
    <col min="14081" max="14081" width="2" style="84" customWidth="1"/>
    <col min="14082" max="14082" width="13.6328125" style="84" customWidth="1"/>
    <col min="14083" max="14083" width="0" style="84" hidden="1" customWidth="1"/>
    <col min="14084" max="14084" width="11.6328125" style="84" customWidth="1"/>
    <col min="14085" max="14085" width="0" style="84" hidden="1" customWidth="1"/>
    <col min="14086" max="14086" width="11.6328125" style="84" customWidth="1"/>
    <col min="14087" max="14087" width="0" style="84" hidden="1" customWidth="1"/>
    <col min="14088" max="14088" width="11.6328125" style="84" customWidth="1"/>
    <col min="14089" max="14089" width="0" style="84" hidden="1" customWidth="1"/>
    <col min="14090" max="14090" width="11.6328125" style="84" customWidth="1"/>
    <col min="14091" max="14091" width="0" style="84" hidden="1" customWidth="1"/>
    <col min="14092" max="14092" width="11.6328125" style="84" customWidth="1"/>
    <col min="14093" max="14093" width="0" style="84" hidden="1" customWidth="1"/>
    <col min="14094" max="14094" width="11.6328125" style="84" customWidth="1"/>
    <col min="14095" max="14095" width="0" style="84" hidden="1" customWidth="1"/>
    <col min="14096" max="14096" width="11.6328125" style="84" customWidth="1"/>
    <col min="14097" max="14097" width="0" style="84" hidden="1" customWidth="1"/>
    <col min="14098" max="14098" width="11.6328125" style="84" customWidth="1"/>
    <col min="14099" max="14332" width="8.81640625" style="84"/>
    <col min="14333" max="14333" width="4.6328125" style="84" customWidth="1"/>
    <col min="14334" max="14335" width="5.6328125" style="84" customWidth="1"/>
    <col min="14336" max="14336" width="13.6328125" style="84" customWidth="1"/>
    <col min="14337" max="14337" width="2" style="84" customWidth="1"/>
    <col min="14338" max="14338" width="13.6328125" style="84" customWidth="1"/>
    <col min="14339" max="14339" width="0" style="84" hidden="1" customWidth="1"/>
    <col min="14340" max="14340" width="11.6328125" style="84" customWidth="1"/>
    <col min="14341" max="14341" width="0" style="84" hidden="1" customWidth="1"/>
    <col min="14342" max="14342" width="11.6328125" style="84" customWidth="1"/>
    <col min="14343" max="14343" width="0" style="84" hidden="1" customWidth="1"/>
    <col min="14344" max="14344" width="11.6328125" style="84" customWidth="1"/>
    <col min="14345" max="14345" width="0" style="84" hidden="1" customWidth="1"/>
    <col min="14346" max="14346" width="11.6328125" style="84" customWidth="1"/>
    <col min="14347" max="14347" width="0" style="84" hidden="1" customWidth="1"/>
    <col min="14348" max="14348" width="11.6328125" style="84" customWidth="1"/>
    <col min="14349" max="14349" width="0" style="84" hidden="1" customWidth="1"/>
    <col min="14350" max="14350" width="11.6328125" style="84" customWidth="1"/>
    <col min="14351" max="14351" width="0" style="84" hidden="1" customWidth="1"/>
    <col min="14352" max="14352" width="11.6328125" style="84" customWidth="1"/>
    <col min="14353" max="14353" width="0" style="84" hidden="1" customWidth="1"/>
    <col min="14354" max="14354" width="11.6328125" style="84" customWidth="1"/>
    <col min="14355" max="14588" width="8.81640625" style="84"/>
    <col min="14589" max="14589" width="4.6328125" style="84" customWidth="1"/>
    <col min="14590" max="14591" width="5.6328125" style="84" customWidth="1"/>
    <col min="14592" max="14592" width="13.6328125" style="84" customWidth="1"/>
    <col min="14593" max="14593" width="2" style="84" customWidth="1"/>
    <col min="14594" max="14594" width="13.6328125" style="84" customWidth="1"/>
    <col min="14595" max="14595" width="0" style="84" hidden="1" customWidth="1"/>
    <col min="14596" max="14596" width="11.6328125" style="84" customWidth="1"/>
    <col min="14597" max="14597" width="0" style="84" hidden="1" customWidth="1"/>
    <col min="14598" max="14598" width="11.6328125" style="84" customWidth="1"/>
    <col min="14599" max="14599" width="0" style="84" hidden="1" customWidth="1"/>
    <col min="14600" max="14600" width="11.6328125" style="84" customWidth="1"/>
    <col min="14601" max="14601" width="0" style="84" hidden="1" customWidth="1"/>
    <col min="14602" max="14602" width="11.6328125" style="84" customWidth="1"/>
    <col min="14603" max="14603" width="0" style="84" hidden="1" customWidth="1"/>
    <col min="14604" max="14604" width="11.6328125" style="84" customWidth="1"/>
    <col min="14605" max="14605" width="0" style="84" hidden="1" customWidth="1"/>
    <col min="14606" max="14606" width="11.6328125" style="84" customWidth="1"/>
    <col min="14607" max="14607" width="0" style="84" hidden="1" customWidth="1"/>
    <col min="14608" max="14608" width="11.6328125" style="84" customWidth="1"/>
    <col min="14609" max="14609" width="0" style="84" hidden="1" customWidth="1"/>
    <col min="14610" max="14610" width="11.6328125" style="84" customWidth="1"/>
    <col min="14611" max="14844" width="8.81640625" style="84"/>
    <col min="14845" max="14845" width="4.6328125" style="84" customWidth="1"/>
    <col min="14846" max="14847" width="5.6328125" style="84" customWidth="1"/>
    <col min="14848" max="14848" width="13.6328125" style="84" customWidth="1"/>
    <col min="14849" max="14849" width="2" style="84" customWidth="1"/>
    <col min="14850" max="14850" width="13.6328125" style="84" customWidth="1"/>
    <col min="14851" max="14851" width="0" style="84" hidden="1" customWidth="1"/>
    <col min="14852" max="14852" width="11.6328125" style="84" customWidth="1"/>
    <col min="14853" max="14853" width="0" style="84" hidden="1" customWidth="1"/>
    <col min="14854" max="14854" width="11.6328125" style="84" customWidth="1"/>
    <col min="14855" max="14855" width="0" style="84" hidden="1" customWidth="1"/>
    <col min="14856" max="14856" width="11.6328125" style="84" customWidth="1"/>
    <col min="14857" max="14857" width="0" style="84" hidden="1" customWidth="1"/>
    <col min="14858" max="14858" width="11.6328125" style="84" customWidth="1"/>
    <col min="14859" max="14859" width="0" style="84" hidden="1" customWidth="1"/>
    <col min="14860" max="14860" width="11.6328125" style="84" customWidth="1"/>
    <col min="14861" max="14861" width="0" style="84" hidden="1" customWidth="1"/>
    <col min="14862" max="14862" width="11.6328125" style="84" customWidth="1"/>
    <col min="14863" max="14863" width="0" style="84" hidden="1" customWidth="1"/>
    <col min="14864" max="14864" width="11.6328125" style="84" customWidth="1"/>
    <col min="14865" max="14865" width="0" style="84" hidden="1" customWidth="1"/>
    <col min="14866" max="14866" width="11.6328125" style="84" customWidth="1"/>
    <col min="14867" max="15100" width="8.81640625" style="84"/>
    <col min="15101" max="15101" width="4.6328125" style="84" customWidth="1"/>
    <col min="15102" max="15103" width="5.6328125" style="84" customWidth="1"/>
    <col min="15104" max="15104" width="13.6328125" style="84" customWidth="1"/>
    <col min="15105" max="15105" width="2" style="84" customWidth="1"/>
    <col min="15106" max="15106" width="13.6328125" style="84" customWidth="1"/>
    <col min="15107" max="15107" width="0" style="84" hidden="1" customWidth="1"/>
    <col min="15108" max="15108" width="11.6328125" style="84" customWidth="1"/>
    <col min="15109" max="15109" width="0" style="84" hidden="1" customWidth="1"/>
    <col min="15110" max="15110" width="11.6328125" style="84" customWidth="1"/>
    <col min="15111" max="15111" width="0" style="84" hidden="1" customWidth="1"/>
    <col min="15112" max="15112" width="11.6328125" style="84" customWidth="1"/>
    <col min="15113" max="15113" width="0" style="84" hidden="1" customWidth="1"/>
    <col min="15114" max="15114" width="11.6328125" style="84" customWidth="1"/>
    <col min="15115" max="15115" width="0" style="84" hidden="1" customWidth="1"/>
    <col min="15116" max="15116" width="11.6328125" style="84" customWidth="1"/>
    <col min="15117" max="15117" width="0" style="84" hidden="1" customWidth="1"/>
    <col min="15118" max="15118" width="11.6328125" style="84" customWidth="1"/>
    <col min="15119" max="15119" width="0" style="84" hidden="1" customWidth="1"/>
    <col min="15120" max="15120" width="11.6328125" style="84" customWidth="1"/>
    <col min="15121" max="15121" width="0" style="84" hidden="1" customWidth="1"/>
    <col min="15122" max="15122" width="11.6328125" style="84" customWidth="1"/>
    <col min="15123" max="15356" width="8.81640625" style="84"/>
    <col min="15357" max="15357" width="4.6328125" style="84" customWidth="1"/>
    <col min="15358" max="15359" width="5.6328125" style="84" customWidth="1"/>
    <col min="15360" max="15360" width="13.6328125" style="84" customWidth="1"/>
    <col min="15361" max="15361" width="2" style="84" customWidth="1"/>
    <col min="15362" max="15362" width="13.6328125" style="84" customWidth="1"/>
    <col min="15363" max="15363" width="0" style="84" hidden="1" customWidth="1"/>
    <col min="15364" max="15364" width="11.6328125" style="84" customWidth="1"/>
    <col min="15365" max="15365" width="0" style="84" hidden="1" customWidth="1"/>
    <col min="15366" max="15366" width="11.6328125" style="84" customWidth="1"/>
    <col min="15367" max="15367" width="0" style="84" hidden="1" customWidth="1"/>
    <col min="15368" max="15368" width="11.6328125" style="84" customWidth="1"/>
    <col min="15369" max="15369" width="0" style="84" hidden="1" customWidth="1"/>
    <col min="15370" max="15370" width="11.6328125" style="84" customWidth="1"/>
    <col min="15371" max="15371" width="0" style="84" hidden="1" customWidth="1"/>
    <col min="15372" max="15372" width="11.6328125" style="84" customWidth="1"/>
    <col min="15373" max="15373" width="0" style="84" hidden="1" customWidth="1"/>
    <col min="15374" max="15374" width="11.6328125" style="84" customWidth="1"/>
    <col min="15375" max="15375" width="0" style="84" hidden="1" customWidth="1"/>
    <col min="15376" max="15376" width="11.6328125" style="84" customWidth="1"/>
    <col min="15377" max="15377" width="0" style="84" hidden="1" customWidth="1"/>
    <col min="15378" max="15378" width="11.6328125" style="84" customWidth="1"/>
    <col min="15379" max="15612" width="8.81640625" style="84"/>
    <col min="15613" max="15613" width="4.6328125" style="84" customWidth="1"/>
    <col min="15614" max="15615" width="5.6328125" style="84" customWidth="1"/>
    <col min="15616" max="15616" width="13.6328125" style="84" customWidth="1"/>
    <col min="15617" max="15617" width="2" style="84" customWidth="1"/>
    <col min="15618" max="15618" width="13.6328125" style="84" customWidth="1"/>
    <col min="15619" max="15619" width="0" style="84" hidden="1" customWidth="1"/>
    <col min="15620" max="15620" width="11.6328125" style="84" customWidth="1"/>
    <col min="15621" max="15621" width="0" style="84" hidden="1" customWidth="1"/>
    <col min="15622" max="15622" width="11.6328125" style="84" customWidth="1"/>
    <col min="15623" max="15623" width="0" style="84" hidden="1" customWidth="1"/>
    <col min="15624" max="15624" width="11.6328125" style="84" customWidth="1"/>
    <col min="15625" max="15625" width="0" style="84" hidden="1" customWidth="1"/>
    <col min="15626" max="15626" width="11.6328125" style="84" customWidth="1"/>
    <col min="15627" max="15627" width="0" style="84" hidden="1" customWidth="1"/>
    <col min="15628" max="15628" width="11.6328125" style="84" customWidth="1"/>
    <col min="15629" max="15629" width="0" style="84" hidden="1" customWidth="1"/>
    <col min="15630" max="15630" width="11.6328125" style="84" customWidth="1"/>
    <col min="15631" max="15631" width="0" style="84" hidden="1" customWidth="1"/>
    <col min="15632" max="15632" width="11.6328125" style="84" customWidth="1"/>
    <col min="15633" max="15633" width="0" style="84" hidden="1" customWidth="1"/>
    <col min="15634" max="15634" width="11.6328125" style="84" customWidth="1"/>
    <col min="15635" max="15868" width="8.81640625" style="84"/>
    <col min="15869" max="15869" width="4.6328125" style="84" customWidth="1"/>
    <col min="15870" max="15871" width="5.6328125" style="84" customWidth="1"/>
    <col min="15872" max="15872" width="13.6328125" style="84" customWidth="1"/>
    <col min="15873" max="15873" width="2" style="84" customWidth="1"/>
    <col min="15874" max="15874" width="13.6328125" style="84" customWidth="1"/>
    <col min="15875" max="15875" width="0" style="84" hidden="1" customWidth="1"/>
    <col min="15876" max="15876" width="11.6328125" style="84" customWidth="1"/>
    <col min="15877" max="15877" width="0" style="84" hidden="1" customWidth="1"/>
    <col min="15878" max="15878" width="11.6328125" style="84" customWidth="1"/>
    <col min="15879" max="15879" width="0" style="84" hidden="1" customWidth="1"/>
    <col min="15880" max="15880" width="11.6328125" style="84" customWidth="1"/>
    <col min="15881" max="15881" width="0" style="84" hidden="1" customWidth="1"/>
    <col min="15882" max="15882" width="11.6328125" style="84" customWidth="1"/>
    <col min="15883" max="15883" width="0" style="84" hidden="1" customWidth="1"/>
    <col min="15884" max="15884" width="11.6328125" style="84" customWidth="1"/>
    <col min="15885" max="15885" width="0" style="84" hidden="1" customWidth="1"/>
    <col min="15886" max="15886" width="11.6328125" style="84" customWidth="1"/>
    <col min="15887" max="15887" width="0" style="84" hidden="1" customWidth="1"/>
    <col min="15888" max="15888" width="11.6328125" style="84" customWidth="1"/>
    <col min="15889" max="15889" width="0" style="84" hidden="1" customWidth="1"/>
    <col min="15890" max="15890" width="11.6328125" style="84" customWidth="1"/>
    <col min="15891" max="16124" width="8.81640625" style="84"/>
    <col min="16125" max="16125" width="4.6328125" style="84" customWidth="1"/>
    <col min="16126" max="16127" width="5.6328125" style="84" customWidth="1"/>
    <col min="16128" max="16128" width="13.6328125" style="84" customWidth="1"/>
    <col min="16129" max="16129" width="2" style="84" customWidth="1"/>
    <col min="16130" max="16130" width="13.6328125" style="84" customWidth="1"/>
    <col min="16131" max="16131" width="0" style="84" hidden="1" customWidth="1"/>
    <col min="16132" max="16132" width="11.6328125" style="84" customWidth="1"/>
    <col min="16133" max="16133" width="0" style="84" hidden="1" customWidth="1"/>
    <col min="16134" max="16134" width="11.6328125" style="84" customWidth="1"/>
    <col min="16135" max="16135" width="0" style="84" hidden="1" customWidth="1"/>
    <col min="16136" max="16136" width="11.6328125" style="84" customWidth="1"/>
    <col min="16137" max="16137" width="0" style="84" hidden="1" customWidth="1"/>
    <col min="16138" max="16138" width="11.6328125" style="84" customWidth="1"/>
    <col min="16139" max="16139" width="0" style="84" hidden="1" customWidth="1"/>
    <col min="16140" max="16140" width="11.6328125" style="84" customWidth="1"/>
    <col min="16141" max="16141" width="0" style="84" hidden="1" customWidth="1"/>
    <col min="16142" max="16142" width="11.6328125" style="84" customWidth="1"/>
    <col min="16143" max="16143" width="0" style="84" hidden="1" customWidth="1"/>
    <col min="16144" max="16144" width="11.6328125" style="84" customWidth="1"/>
    <col min="16145" max="16145" width="0" style="84" hidden="1" customWidth="1"/>
    <col min="16146" max="16146" width="11.6328125" style="84" customWidth="1"/>
    <col min="16147" max="16384" width="8.81640625" style="84"/>
  </cols>
  <sheetData>
    <row r="1" spans="1:31" s="150" customFormat="1" ht="35" customHeight="1" x14ac:dyDescent="0.95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  <c r="L1" s="149"/>
      <c r="M1" s="149"/>
      <c r="N1" s="149"/>
      <c r="P1" s="151"/>
      <c r="Q1" s="149"/>
      <c r="R1" s="151"/>
      <c r="S1" s="152"/>
      <c r="T1" s="149"/>
      <c r="U1" s="149"/>
      <c r="W1" s="149"/>
    </row>
    <row r="2" spans="1:31" s="155" customFormat="1" ht="35" customHeight="1" x14ac:dyDescent="0.75">
      <c r="A2" s="665" t="e">
        <f>#REF!</f>
        <v>#REF!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149"/>
      <c r="O2" s="153"/>
      <c r="P2" s="154"/>
      <c r="Q2" s="149"/>
      <c r="T2" s="149"/>
      <c r="U2" s="149"/>
      <c r="W2" s="149"/>
    </row>
    <row r="3" spans="1:31" s="155" customFormat="1" ht="35" customHeight="1" x14ac:dyDescent="0.75">
      <c r="A3" s="156" t="s">
        <v>108</v>
      </c>
      <c r="B3" s="157"/>
      <c r="C3" s="157"/>
      <c r="D3" s="157"/>
      <c r="E3" s="157"/>
      <c r="F3" s="157"/>
      <c r="G3" s="157"/>
      <c r="H3" s="157"/>
      <c r="I3" s="657" t="e">
        <f>#REF!</f>
        <v>#REF!</v>
      </c>
      <c r="J3" s="657"/>
      <c r="K3" s="657"/>
      <c r="L3" s="657"/>
      <c r="M3" s="657"/>
      <c r="N3" s="657"/>
      <c r="O3" s="657"/>
      <c r="P3" s="657"/>
      <c r="Q3" s="657"/>
      <c r="R3" s="158"/>
      <c r="S3" s="159"/>
      <c r="T3" s="160"/>
      <c r="U3" s="160"/>
      <c r="V3" s="161" t="s">
        <v>6</v>
      </c>
      <c r="W3" s="160"/>
    </row>
    <row r="4" spans="1:31" s="162" customFormat="1" ht="11" customHeight="1" thickBot="1" x14ac:dyDescent="0.65">
      <c r="B4" s="691"/>
      <c r="C4" s="691"/>
      <c r="D4" s="691"/>
      <c r="E4" s="691"/>
      <c r="F4" s="691"/>
      <c r="H4" s="143"/>
      <c r="I4" s="163"/>
      <c r="J4" s="59"/>
      <c r="K4" s="163"/>
      <c r="L4" s="82"/>
      <c r="M4" s="164"/>
      <c r="N4" s="163"/>
      <c r="P4" s="165"/>
      <c r="Q4" s="163"/>
      <c r="R4" s="166"/>
      <c r="S4" s="165"/>
      <c r="T4" s="163"/>
      <c r="U4" s="163"/>
      <c r="W4" s="163"/>
    </row>
    <row r="5" spans="1:31" s="173" customFormat="1" ht="18" customHeight="1" x14ac:dyDescent="0.4">
      <c r="A5" s="678" t="s">
        <v>20</v>
      </c>
      <c r="B5" s="680" t="s">
        <v>0</v>
      </c>
      <c r="C5" s="680" t="s">
        <v>7</v>
      </c>
      <c r="D5" s="672" t="s">
        <v>1</v>
      </c>
      <c r="E5" s="673"/>
      <c r="F5" s="167"/>
      <c r="G5" s="673" t="s">
        <v>1</v>
      </c>
      <c r="H5" s="676"/>
      <c r="I5" s="168"/>
      <c r="J5" s="682" t="s">
        <v>21</v>
      </c>
      <c r="K5" s="169"/>
      <c r="L5" s="170"/>
      <c r="M5" s="653" t="s">
        <v>9</v>
      </c>
      <c r="N5" s="171"/>
      <c r="O5" s="170"/>
      <c r="P5" s="653" t="s">
        <v>22</v>
      </c>
      <c r="Q5" s="171"/>
      <c r="R5" s="170"/>
      <c r="S5" s="653" t="s">
        <v>23</v>
      </c>
      <c r="T5" s="171"/>
      <c r="U5" s="170"/>
      <c r="V5" s="653" t="s">
        <v>24</v>
      </c>
      <c r="W5" s="172"/>
      <c r="Y5" s="173" t="s">
        <v>134</v>
      </c>
      <c r="Z5" s="85" t="s">
        <v>51</v>
      </c>
      <c r="AA5" s="85"/>
      <c r="AB5" s="85"/>
      <c r="AC5" s="85"/>
      <c r="AD5" s="85"/>
    </row>
    <row r="6" spans="1:31" s="173" customFormat="1" ht="18" customHeight="1" x14ac:dyDescent="0.4">
      <c r="A6" s="679"/>
      <c r="B6" s="681"/>
      <c r="C6" s="681"/>
      <c r="D6" s="674"/>
      <c r="E6" s="675"/>
      <c r="F6" s="174"/>
      <c r="G6" s="675"/>
      <c r="H6" s="677"/>
      <c r="I6" s="175"/>
      <c r="J6" s="683"/>
      <c r="K6" s="176"/>
      <c r="L6" s="177"/>
      <c r="M6" s="654"/>
      <c r="N6" s="178"/>
      <c r="O6" s="177"/>
      <c r="P6" s="654"/>
      <c r="Q6" s="178"/>
      <c r="R6" s="177"/>
      <c r="S6" s="654"/>
      <c r="T6" s="178"/>
      <c r="U6" s="177"/>
      <c r="V6" s="654"/>
      <c r="W6" s="179"/>
      <c r="Y6" s="173" t="s">
        <v>135</v>
      </c>
      <c r="Z6" s="85" t="s">
        <v>31</v>
      </c>
      <c r="AA6" s="85"/>
      <c r="AB6" s="85"/>
      <c r="AC6" s="85"/>
      <c r="AD6" s="85"/>
    </row>
    <row r="7" spans="1:31" s="173" customFormat="1" ht="18" customHeight="1" x14ac:dyDescent="0.45">
      <c r="A7" s="619" t="s">
        <v>197</v>
      </c>
      <c r="B7" s="622" t="str">
        <f>IFERROR(VLOOKUP(A7,schedule,2,FALSE),"")</f>
        <v/>
      </c>
      <c r="C7" s="687" t="str">
        <f>IFERROR(VLOOKUP(A7,schedule,4,FALSE),"")</f>
        <v/>
      </c>
      <c r="D7" s="628" t="str">
        <f>IFERROR(VLOOKUP(A7,schedule,6,FALSE),"")</f>
        <v/>
      </c>
      <c r="E7" s="629"/>
      <c r="F7" s="632" t="s">
        <v>25</v>
      </c>
      <c r="G7" s="663" t="str">
        <f>IFERROR(VLOOKUP(A7,schedule,17,FALSE),"")</f>
        <v/>
      </c>
      <c r="H7" s="663"/>
      <c r="I7" s="601"/>
      <c r="J7" s="608" t="str">
        <f>IFERROR(VLOOKUP(J9,$E$131:$G$167,3,FALSE),"")</f>
        <v/>
      </c>
      <c r="K7" s="604"/>
      <c r="L7" s="601"/>
      <c r="M7" s="180" t="str">
        <f>IFERROR(VLOOKUP(M8,$E$131:$G$167,3,FALSE),"")</f>
        <v/>
      </c>
      <c r="N7" s="181"/>
      <c r="O7" s="601"/>
      <c r="P7" s="180" t="str">
        <f>IFERROR(VLOOKUP(P8,$E$131:$G$167,3,FALSE),"")</f>
        <v/>
      </c>
      <c r="Q7" s="604"/>
      <c r="R7" s="601"/>
      <c r="S7" s="608" t="str">
        <f>IFERROR(VLOOKUP(S9,$E$131:$G$167,3,FALSE),"")</f>
        <v/>
      </c>
      <c r="T7" s="604"/>
      <c r="U7" s="601"/>
      <c r="V7" s="180" t="str">
        <f>IFERROR(VLOOKUP(V8,$E$131:$G$167,3,FALSE),"")</f>
        <v/>
      </c>
      <c r="W7" s="611"/>
      <c r="Y7" s="698" t="s">
        <v>172</v>
      </c>
      <c r="Z7" s="85" t="s">
        <v>85</v>
      </c>
      <c r="AA7" s="52" t="s">
        <v>175</v>
      </c>
      <c r="AB7" s="52" t="s">
        <v>175</v>
      </c>
      <c r="AC7" s="52" t="s">
        <v>175</v>
      </c>
      <c r="AD7" s="52" t="s">
        <v>180</v>
      </c>
      <c r="AE7" s="141"/>
    </row>
    <row r="8" spans="1:31" s="173" customFormat="1" ht="18" customHeight="1" x14ac:dyDescent="0.45">
      <c r="A8" s="620"/>
      <c r="B8" s="623"/>
      <c r="C8" s="688"/>
      <c r="D8" s="630"/>
      <c r="E8" s="631"/>
      <c r="F8" s="616"/>
      <c r="G8" s="664"/>
      <c r="H8" s="664"/>
      <c r="I8" s="602"/>
      <c r="J8" s="609"/>
      <c r="K8" s="605"/>
      <c r="L8" s="602"/>
      <c r="M8" s="616"/>
      <c r="N8" s="182"/>
      <c r="O8" s="602"/>
      <c r="P8" s="616"/>
      <c r="Q8" s="605"/>
      <c r="R8" s="602"/>
      <c r="S8" s="609"/>
      <c r="T8" s="605"/>
      <c r="U8" s="602"/>
      <c r="V8" s="616"/>
      <c r="W8" s="612"/>
      <c r="Y8" s="698"/>
      <c r="Z8" s="85" t="s">
        <v>87</v>
      </c>
      <c r="AA8" s="52" t="s">
        <v>176</v>
      </c>
      <c r="AB8" s="52" t="s">
        <v>176</v>
      </c>
      <c r="AC8" s="52" t="s">
        <v>176</v>
      </c>
      <c r="AD8" s="52" t="s">
        <v>181</v>
      </c>
      <c r="AE8" s="141"/>
    </row>
    <row r="9" spans="1:31" ht="18" customHeight="1" x14ac:dyDescent="0.5">
      <c r="A9" s="620"/>
      <c r="B9" s="623"/>
      <c r="C9" s="688"/>
      <c r="D9" s="647" t="s">
        <v>94</v>
      </c>
      <c r="E9" s="60" t="str">
        <f>IFERROR(VLOOKUP(D9,$Z$7:$AD$22,2,FALSE),"")</f>
        <v/>
      </c>
      <c r="F9" s="59" t="s">
        <v>4</v>
      </c>
      <c r="G9" s="60" t="str">
        <f>IFERROR(VLOOKUP(H9,$Z$7:$AD$22,2,FALSE),"")</f>
        <v>ブルー</v>
      </c>
      <c r="H9" s="637" t="s">
        <v>189</v>
      </c>
      <c r="I9" s="602"/>
      <c r="J9" s="616"/>
      <c r="K9" s="605"/>
      <c r="L9" s="603"/>
      <c r="M9" s="614"/>
      <c r="N9" s="183"/>
      <c r="O9" s="603"/>
      <c r="P9" s="614"/>
      <c r="Q9" s="606"/>
      <c r="R9" s="602"/>
      <c r="S9" s="616"/>
      <c r="T9" s="605"/>
      <c r="U9" s="603"/>
      <c r="V9" s="614"/>
      <c r="W9" s="613"/>
      <c r="Y9" s="698" t="s">
        <v>133</v>
      </c>
      <c r="Z9" s="85" t="s">
        <v>185</v>
      </c>
      <c r="AA9" s="52" t="s">
        <v>177</v>
      </c>
      <c r="AB9" s="52" t="s">
        <v>178</v>
      </c>
      <c r="AC9" s="52" t="s">
        <v>177</v>
      </c>
      <c r="AD9" s="52" t="s">
        <v>182</v>
      </c>
      <c r="AE9" s="141"/>
    </row>
    <row r="10" spans="1:31" ht="18" customHeight="1" x14ac:dyDescent="0.5">
      <c r="A10" s="620"/>
      <c r="B10" s="623"/>
      <c r="C10" s="688"/>
      <c r="D10" s="647"/>
      <c r="E10" s="60" t="str">
        <f>IFERROR(VLOOKUP(D9,$Z$7:$AD$22,3,FALSE),"")</f>
        <v/>
      </c>
      <c r="F10" s="59" t="b">
        <f>IF(LEFT(C7,2)="男子",$Z$6,IF(LEFT(C7,2)="女子",$Z$5))</f>
        <v>0</v>
      </c>
      <c r="G10" s="60" t="str">
        <f>IFERROR(VLOOKUP(H9,$Z$7:$AD$22,3,FALSE),"")</f>
        <v>ブルー</v>
      </c>
      <c r="H10" s="637"/>
      <c r="I10" s="602"/>
      <c r="J10" s="616"/>
      <c r="K10" s="605"/>
      <c r="L10" s="641"/>
      <c r="M10" s="59" t="str">
        <f>IFERROR(VLOOKUP(M11,$E$131:$G$167,3,FALSE),"")</f>
        <v/>
      </c>
      <c r="N10" s="184"/>
      <c r="O10" s="641"/>
      <c r="P10" s="59" t="str">
        <f>IFERROR(VLOOKUP(P11,$E$131:$G$167,3,FALSE),"")</f>
        <v/>
      </c>
      <c r="Q10" s="605"/>
      <c r="R10" s="602"/>
      <c r="S10" s="616"/>
      <c r="T10" s="605"/>
      <c r="U10" s="641"/>
      <c r="V10" s="59" t="str">
        <f>IFERROR(VLOOKUP(V11,$E$131:$G$167,3,FALSE),"")</f>
        <v/>
      </c>
      <c r="W10" s="612"/>
      <c r="Y10" s="698"/>
      <c r="Z10" s="85" t="s">
        <v>186</v>
      </c>
      <c r="AA10" s="52" t="s">
        <v>183</v>
      </c>
      <c r="AB10" s="52" t="s">
        <v>183</v>
      </c>
      <c r="AC10" s="52" t="s">
        <v>183</v>
      </c>
      <c r="AD10" s="52" t="s">
        <v>181</v>
      </c>
      <c r="AE10" s="141"/>
    </row>
    <row r="11" spans="1:31" ht="18" customHeight="1" x14ac:dyDescent="0.5">
      <c r="A11" s="620"/>
      <c r="B11" s="623"/>
      <c r="C11" s="688"/>
      <c r="D11" s="647"/>
      <c r="E11" s="60" t="str">
        <f>IFERROR(VLOOKUP(D9,$Z$7:$AD$22,4,FALSE),"")</f>
        <v/>
      </c>
      <c r="F11" s="59" t="s">
        <v>8</v>
      </c>
      <c r="G11" s="60" t="str">
        <f>IFERROR(VLOOKUP(H9,$Z$7:$AD$22,4,FALSE),"")</f>
        <v>ブルー</v>
      </c>
      <c r="H11" s="637"/>
      <c r="I11" s="602"/>
      <c r="J11" s="616"/>
      <c r="K11" s="605"/>
      <c r="L11" s="602"/>
      <c r="M11" s="616"/>
      <c r="N11" s="182"/>
      <c r="O11" s="602"/>
      <c r="P11" s="616"/>
      <c r="Q11" s="605"/>
      <c r="R11" s="602"/>
      <c r="S11" s="616"/>
      <c r="T11" s="605"/>
      <c r="U11" s="602"/>
      <c r="V11" s="616"/>
      <c r="W11" s="612"/>
      <c r="Y11" s="698" t="s">
        <v>173</v>
      </c>
      <c r="Z11" s="85" t="s">
        <v>187</v>
      </c>
      <c r="AA11" s="52" t="s">
        <v>176</v>
      </c>
      <c r="AB11" s="52" t="s">
        <v>176</v>
      </c>
      <c r="AC11" s="52" t="s">
        <v>176</v>
      </c>
      <c r="AD11" s="52" t="s">
        <v>184</v>
      </c>
      <c r="AE11" s="141"/>
    </row>
    <row r="12" spans="1:31" ht="18" customHeight="1" x14ac:dyDescent="0.5">
      <c r="A12" s="644"/>
      <c r="B12" s="645"/>
      <c r="C12" s="689"/>
      <c r="D12" s="648"/>
      <c r="E12" s="185" t="str">
        <f>IFERROR(VLOOKUP(D9,$Z$7:$AD$22,5,FALSE),"")</f>
        <v/>
      </c>
      <c r="F12" s="186" t="s">
        <v>5</v>
      </c>
      <c r="G12" s="60" t="str">
        <f>IFERROR(VLOOKUP(H9,$Z$7:$AD$22,5,FALSE),"")</f>
        <v>ブラック</v>
      </c>
      <c r="H12" s="649"/>
      <c r="I12" s="639"/>
      <c r="J12" s="186"/>
      <c r="K12" s="640"/>
      <c r="L12" s="639"/>
      <c r="M12" s="643"/>
      <c r="N12" s="187"/>
      <c r="O12" s="639"/>
      <c r="P12" s="643"/>
      <c r="Q12" s="640"/>
      <c r="R12" s="639"/>
      <c r="S12" s="186"/>
      <c r="T12" s="640"/>
      <c r="U12" s="639"/>
      <c r="V12" s="643"/>
      <c r="W12" s="642"/>
      <c r="Y12" s="698"/>
      <c r="Z12" s="85" t="s">
        <v>188</v>
      </c>
      <c r="AA12" s="52" t="s">
        <v>175</v>
      </c>
      <c r="AB12" s="52" t="s">
        <v>175</v>
      </c>
      <c r="AC12" s="52" t="s">
        <v>175</v>
      </c>
      <c r="AD12" s="52" t="s">
        <v>180</v>
      </c>
      <c r="AE12" s="141"/>
    </row>
    <row r="13" spans="1:31" s="173" customFormat="1" ht="18" customHeight="1" x14ac:dyDescent="0.45">
      <c r="A13" s="619" t="s">
        <v>200</v>
      </c>
      <c r="B13" s="622" t="str">
        <f>IFERROR(VLOOKUP(A13,schedule,2,FALSE),"")</f>
        <v/>
      </c>
      <c r="C13" s="690" t="str">
        <f>IFERROR(VLOOKUP(A13,schedule,4,FALSE),"")</f>
        <v/>
      </c>
      <c r="D13" s="628" t="str">
        <f>IFERROR(VLOOKUP(A13,schedule,6,FALSE),"")</f>
        <v/>
      </c>
      <c r="E13" s="629"/>
      <c r="F13" s="632" t="s">
        <v>3</v>
      </c>
      <c r="G13" s="633" t="str">
        <f>IFERROR(VLOOKUP(A13,schedule,17,FALSE),"")</f>
        <v/>
      </c>
      <c r="H13" s="633"/>
      <c r="I13" s="601"/>
      <c r="J13" s="608" t="str">
        <f>IFERROR(VLOOKUP(J15,$E$131:$G$167,3,FALSE),"")</f>
        <v/>
      </c>
      <c r="K13" s="604"/>
      <c r="L13" s="601"/>
      <c r="M13" s="180" t="str">
        <f>IFERROR(VLOOKUP(M14,$E$131:$G$167,3,FALSE),"")</f>
        <v/>
      </c>
      <c r="N13" s="604"/>
      <c r="O13" s="601"/>
      <c r="P13" s="180" t="str">
        <f>IFERROR(VLOOKUP(P14,$E$131:$G$167,3,FALSE),"")</f>
        <v/>
      </c>
      <c r="Q13" s="604"/>
      <c r="R13" s="601"/>
      <c r="S13" s="608" t="str">
        <f>IFERROR(VLOOKUP(S15,$E$131:$G$167,3,FALSE),"")</f>
        <v/>
      </c>
      <c r="T13" s="604"/>
      <c r="U13" s="601"/>
      <c r="V13" s="180" t="str">
        <f>IFERROR(VLOOKUP(V14,$E$131:$G$167,3,FALSE),"")</f>
        <v/>
      </c>
      <c r="W13" s="611"/>
      <c r="Y13" s="698" t="s">
        <v>174</v>
      </c>
      <c r="Z13" s="85" t="s">
        <v>90</v>
      </c>
      <c r="AA13" s="52" t="s">
        <v>179</v>
      </c>
      <c r="AB13" s="52" t="s">
        <v>179</v>
      </c>
      <c r="AC13" s="52" t="s">
        <v>179</v>
      </c>
      <c r="AD13" s="52" t="s">
        <v>177</v>
      </c>
      <c r="AE13" s="141"/>
    </row>
    <row r="14" spans="1:31" s="173" customFormat="1" ht="18" customHeight="1" x14ac:dyDescent="0.45">
      <c r="A14" s="620"/>
      <c r="B14" s="623"/>
      <c r="C14" s="669"/>
      <c r="D14" s="630"/>
      <c r="E14" s="631"/>
      <c r="F14" s="616"/>
      <c r="G14" s="634"/>
      <c r="H14" s="634"/>
      <c r="I14" s="602"/>
      <c r="J14" s="609"/>
      <c r="K14" s="605"/>
      <c r="L14" s="602"/>
      <c r="M14" s="616"/>
      <c r="N14" s="605"/>
      <c r="O14" s="602"/>
      <c r="P14" s="616"/>
      <c r="Q14" s="605"/>
      <c r="R14" s="602"/>
      <c r="S14" s="609"/>
      <c r="T14" s="605"/>
      <c r="U14" s="602"/>
      <c r="V14" s="616"/>
      <c r="W14" s="612"/>
      <c r="Y14" s="698"/>
      <c r="Z14" s="85" t="s">
        <v>92</v>
      </c>
      <c r="AA14" s="52" t="s">
        <v>83</v>
      </c>
      <c r="AB14" s="52" t="s">
        <v>83</v>
      </c>
      <c r="AC14" s="52" t="s">
        <v>83</v>
      </c>
      <c r="AD14" s="52" t="s">
        <v>176</v>
      </c>
      <c r="AE14" s="141"/>
    </row>
    <row r="15" spans="1:31" ht="18" customHeight="1" x14ac:dyDescent="0.5">
      <c r="A15" s="620"/>
      <c r="B15" s="623"/>
      <c r="C15" s="669"/>
      <c r="D15" s="647" t="s">
        <v>95</v>
      </c>
      <c r="E15" s="60" t="str">
        <f>IFERROR(VLOOKUP(D15,$Z$7:$AD$22,2,FALSE),"")</f>
        <v/>
      </c>
      <c r="F15" s="59" t="s">
        <v>4</v>
      </c>
      <c r="G15" s="60" t="str">
        <f>IFERROR(VLOOKUP(H15,$Z$7:$AD$22,2,FALSE),"")</f>
        <v>ネイビー</v>
      </c>
      <c r="H15" s="637" t="s">
        <v>96</v>
      </c>
      <c r="I15" s="602"/>
      <c r="J15" s="616"/>
      <c r="K15" s="605"/>
      <c r="L15" s="603"/>
      <c r="M15" s="614"/>
      <c r="N15" s="606"/>
      <c r="O15" s="603"/>
      <c r="P15" s="614"/>
      <c r="Q15" s="606"/>
      <c r="R15" s="602"/>
      <c r="S15" s="616"/>
      <c r="T15" s="605"/>
      <c r="U15" s="603"/>
      <c r="V15" s="614"/>
      <c r="W15" s="613"/>
      <c r="Y15" s="698"/>
      <c r="Z15" s="85"/>
      <c r="AA15" s="52"/>
      <c r="AB15" s="52"/>
      <c r="AC15" s="52"/>
      <c r="AD15" s="52"/>
      <c r="AE15" s="141"/>
    </row>
    <row r="16" spans="1:31" ht="18" customHeight="1" x14ac:dyDescent="0.5">
      <c r="A16" s="620"/>
      <c r="B16" s="623"/>
      <c r="C16" s="669"/>
      <c r="D16" s="647"/>
      <c r="E16" s="60" t="str">
        <f>IFERROR(VLOOKUP(D15,$Z$7:$AD$22,3,FALSE),"")</f>
        <v/>
      </c>
      <c r="F16" s="59" t="b">
        <f>IF(LEFT(C13,2)="男子",$Z$6,IF(LEFT(C13,2)="女子",$Z$5))</f>
        <v>0</v>
      </c>
      <c r="G16" s="60" t="str">
        <f>IFERROR(VLOOKUP(H15,$Z$7:$AD$22,3,FALSE),"")</f>
        <v>ネイビー</v>
      </c>
      <c r="H16" s="637"/>
      <c r="I16" s="602"/>
      <c r="J16" s="616"/>
      <c r="K16" s="605"/>
      <c r="L16" s="602"/>
      <c r="M16" s="59" t="str">
        <f>IFERROR(VLOOKUP(M17,$E$131:$G$167,3,FALSE),"")</f>
        <v/>
      </c>
      <c r="N16" s="605"/>
      <c r="O16" s="602"/>
      <c r="P16" s="59" t="str">
        <f>IFERROR(VLOOKUP(P17,$E$131:$G$167,3,FALSE),"")</f>
        <v/>
      </c>
      <c r="Q16" s="605"/>
      <c r="R16" s="602"/>
      <c r="S16" s="616"/>
      <c r="T16" s="605"/>
      <c r="U16" s="602"/>
      <c r="V16" s="59" t="str">
        <f>IFERROR(VLOOKUP(V17,$E$131:$G$167,3,FALSE),"")</f>
        <v/>
      </c>
      <c r="W16" s="612"/>
      <c r="Y16" s="698"/>
      <c r="Z16" s="85"/>
      <c r="AA16" s="85"/>
      <c r="AB16" s="85"/>
      <c r="AC16" s="85"/>
      <c r="AD16" s="85"/>
    </row>
    <row r="17" spans="1:30" ht="18" customHeight="1" x14ac:dyDescent="0.5">
      <c r="A17" s="620"/>
      <c r="B17" s="623"/>
      <c r="C17" s="669"/>
      <c r="D17" s="647"/>
      <c r="E17" s="60" t="str">
        <f>IFERROR(VLOOKUP(D15,$Z$7:$AD$22,4,FALSE),"")</f>
        <v/>
      </c>
      <c r="F17" s="59" t="s">
        <v>8</v>
      </c>
      <c r="G17" s="60" t="str">
        <f>IFERROR(VLOOKUP(H15,$Z$7:$AD$22,4,FALSE),"")</f>
        <v>ネイビー</v>
      </c>
      <c r="H17" s="637"/>
      <c r="I17" s="602"/>
      <c r="J17" s="616"/>
      <c r="K17" s="605"/>
      <c r="L17" s="602"/>
      <c r="M17" s="616"/>
      <c r="N17" s="605"/>
      <c r="O17" s="602"/>
      <c r="P17" s="616"/>
      <c r="Q17" s="605"/>
      <c r="R17" s="602"/>
      <c r="S17" s="616"/>
      <c r="T17" s="605"/>
      <c r="U17" s="602"/>
      <c r="V17" s="616"/>
      <c r="W17" s="612"/>
      <c r="Y17" s="698"/>
      <c r="Z17" s="85"/>
      <c r="AA17" s="85"/>
      <c r="AB17" s="85"/>
      <c r="AC17" s="85"/>
      <c r="AD17" s="85"/>
    </row>
    <row r="18" spans="1:30" ht="18" customHeight="1" x14ac:dyDescent="0.5">
      <c r="A18" s="644"/>
      <c r="B18" s="645"/>
      <c r="C18" s="670"/>
      <c r="D18" s="648"/>
      <c r="E18" s="185" t="str">
        <f>IFERROR(VLOOKUP(D15,$Z$7:$AD$22,5,FALSE),"")</f>
        <v/>
      </c>
      <c r="F18" s="186" t="s">
        <v>5</v>
      </c>
      <c r="G18" s="60" t="str">
        <f>IFERROR(VLOOKUP(H15,$Z$7:$AD$22,5,FALSE),"")</f>
        <v>グリーン</v>
      </c>
      <c r="H18" s="649"/>
      <c r="I18" s="639"/>
      <c r="J18" s="186"/>
      <c r="K18" s="640"/>
      <c r="L18" s="639"/>
      <c r="M18" s="643"/>
      <c r="N18" s="640"/>
      <c r="O18" s="639"/>
      <c r="P18" s="643"/>
      <c r="Q18" s="640"/>
      <c r="R18" s="639"/>
      <c r="S18" s="186"/>
      <c r="T18" s="640"/>
      <c r="U18" s="639"/>
      <c r="V18" s="643"/>
      <c r="W18" s="642"/>
      <c r="Y18" s="698"/>
      <c r="Z18" s="85"/>
      <c r="AA18" s="85"/>
      <c r="AB18" s="85"/>
      <c r="AC18" s="85"/>
      <c r="AD18" s="85"/>
    </row>
    <row r="19" spans="1:30" s="173" customFormat="1" ht="18" customHeight="1" x14ac:dyDescent="0.4">
      <c r="A19" s="671" t="s">
        <v>201</v>
      </c>
      <c r="B19" s="667" t="str">
        <f>IFERROR(VLOOKUP(A19,schedule,2,FALSE),"")</f>
        <v/>
      </c>
      <c r="C19" s="668" t="str">
        <f>IFERROR(VLOOKUP(A19,schedule,4,FALSE),"")</f>
        <v/>
      </c>
      <c r="D19" s="628" t="str">
        <f>IFERROR(VLOOKUP(A19,schedule,6,FALSE),"")</f>
        <v/>
      </c>
      <c r="E19" s="629"/>
      <c r="F19" s="632" t="s">
        <v>3</v>
      </c>
      <c r="G19" s="633" t="str">
        <f>IFERROR(VLOOKUP(A19,schedule,17,FALSE),"")</f>
        <v/>
      </c>
      <c r="H19" s="633"/>
      <c r="I19" s="659"/>
      <c r="J19" s="608" t="str">
        <f>IFERROR(VLOOKUP(J21,$E$131:$G$167,3,FALSE),"")</f>
        <v/>
      </c>
      <c r="K19" s="658"/>
      <c r="L19" s="659"/>
      <c r="M19" s="180" t="str">
        <f>IFERROR(VLOOKUP(M20,$E$131:$G$167,3,FALSE),"")</f>
        <v/>
      </c>
      <c r="N19" s="658"/>
      <c r="O19" s="659"/>
      <c r="P19" s="180" t="str">
        <f>IFERROR(VLOOKUP(P20,$E$131:$G$167,3,FALSE),"")</f>
        <v/>
      </c>
      <c r="Q19" s="658"/>
      <c r="R19" s="659"/>
      <c r="S19" s="608" t="str">
        <f>IFERROR(VLOOKUP(S21,$E$131:$G$167,3,FALSE),"")</f>
        <v/>
      </c>
      <c r="T19" s="658"/>
      <c r="U19" s="659"/>
      <c r="V19" s="180" t="str">
        <f>IFERROR(VLOOKUP(V20,$E$131:$G$167,3,FALSE),"")</f>
        <v/>
      </c>
      <c r="W19" s="692"/>
      <c r="Y19" s="698"/>
      <c r="Z19" s="85"/>
      <c r="AA19" s="85"/>
      <c r="AB19" s="85"/>
      <c r="AC19" s="85"/>
      <c r="AD19" s="85"/>
    </row>
    <row r="20" spans="1:30" ht="18" customHeight="1" x14ac:dyDescent="0.5">
      <c r="A20" s="620"/>
      <c r="B20" s="623"/>
      <c r="C20" s="669"/>
      <c r="D20" s="630"/>
      <c r="E20" s="631"/>
      <c r="F20" s="616"/>
      <c r="G20" s="634"/>
      <c r="H20" s="634"/>
      <c r="I20" s="602"/>
      <c r="J20" s="609"/>
      <c r="K20" s="605"/>
      <c r="L20" s="602"/>
      <c r="M20" s="616"/>
      <c r="N20" s="605"/>
      <c r="O20" s="602"/>
      <c r="P20" s="616"/>
      <c r="Q20" s="605"/>
      <c r="R20" s="602"/>
      <c r="S20" s="609"/>
      <c r="T20" s="605"/>
      <c r="U20" s="602"/>
      <c r="V20" s="616"/>
      <c r="W20" s="612"/>
      <c r="Y20" s="698"/>
      <c r="Z20" s="85"/>
      <c r="AA20" s="85"/>
      <c r="AB20" s="85"/>
      <c r="AC20" s="85"/>
      <c r="AD20" s="85"/>
    </row>
    <row r="21" spans="1:30" ht="18" customHeight="1" x14ac:dyDescent="0.5">
      <c r="A21" s="620"/>
      <c r="B21" s="623"/>
      <c r="C21" s="669"/>
      <c r="D21" s="647"/>
      <c r="E21" s="60" t="str">
        <f>IFERROR(VLOOKUP(D21,$Z$7:$AD$22,2,FALSE),"")</f>
        <v/>
      </c>
      <c r="F21" s="59" t="s">
        <v>4</v>
      </c>
      <c r="G21" s="60" t="str">
        <f>IFERROR(VLOOKUP(H21,$Z$7:$AD$22,2,FALSE),"")</f>
        <v/>
      </c>
      <c r="H21" s="637"/>
      <c r="I21" s="602"/>
      <c r="J21" s="616"/>
      <c r="K21" s="605"/>
      <c r="L21" s="603"/>
      <c r="M21" s="614"/>
      <c r="N21" s="606"/>
      <c r="O21" s="603"/>
      <c r="P21" s="614"/>
      <c r="Q21" s="606"/>
      <c r="R21" s="602"/>
      <c r="S21" s="616"/>
      <c r="T21" s="605"/>
      <c r="U21" s="603"/>
      <c r="V21" s="614"/>
      <c r="W21" s="613"/>
      <c r="Y21" s="698"/>
      <c r="Z21" s="85"/>
      <c r="AA21" s="85"/>
      <c r="AB21" s="85"/>
      <c r="AC21" s="85"/>
      <c r="AD21" s="85"/>
    </row>
    <row r="22" spans="1:30" ht="18" customHeight="1" x14ac:dyDescent="0.5">
      <c r="A22" s="620"/>
      <c r="B22" s="623"/>
      <c r="C22" s="669"/>
      <c r="D22" s="647"/>
      <c r="E22" s="60" t="str">
        <f>IFERROR(VLOOKUP(D21,$Z$7:$AD$22,3,FALSE),"")</f>
        <v/>
      </c>
      <c r="F22" s="59" t="b">
        <f>IF(LEFT(C19,2)="男子",$Z$6,IF(LEFT(C19,2)="女子",$Z$5))</f>
        <v>0</v>
      </c>
      <c r="G22" s="60" t="str">
        <f>IFERROR(VLOOKUP(H21,$Z$7:$AD$22,3,FALSE),"")</f>
        <v/>
      </c>
      <c r="H22" s="637"/>
      <c r="I22" s="602"/>
      <c r="J22" s="616"/>
      <c r="K22" s="605"/>
      <c r="L22" s="602"/>
      <c r="M22" s="59" t="str">
        <f>IFERROR(VLOOKUP(M23,$E$131:$G$167,3,FALSE),"")</f>
        <v/>
      </c>
      <c r="N22" s="605"/>
      <c r="O22" s="602"/>
      <c r="P22" s="59" t="str">
        <f>IFERROR(VLOOKUP(P23,$E$131:$G$167,3,FALSE),"")</f>
        <v/>
      </c>
      <c r="Q22" s="605"/>
      <c r="R22" s="602"/>
      <c r="S22" s="616"/>
      <c r="T22" s="605"/>
      <c r="U22" s="602"/>
      <c r="V22" s="59" t="str">
        <f>IFERROR(VLOOKUP(V23,$E$131:$G$167,3,FALSE),"")</f>
        <v/>
      </c>
      <c r="W22" s="612"/>
      <c r="Y22" s="698"/>
      <c r="Z22" s="85"/>
      <c r="AA22" s="85"/>
      <c r="AB22" s="85"/>
      <c r="AC22" s="85"/>
      <c r="AD22" s="85"/>
    </row>
    <row r="23" spans="1:30" ht="18" customHeight="1" x14ac:dyDescent="0.5">
      <c r="A23" s="620"/>
      <c r="B23" s="623"/>
      <c r="C23" s="669"/>
      <c r="D23" s="647"/>
      <c r="E23" s="60" t="str">
        <f>IFERROR(VLOOKUP(D21,$Z$7:$AD$22,4,FALSE),"")</f>
        <v/>
      </c>
      <c r="F23" s="59" t="s">
        <v>8</v>
      </c>
      <c r="G23" s="60" t="str">
        <f>IFERROR(VLOOKUP(H21,$Z$7:$AD$22,4,FALSE),"")</f>
        <v/>
      </c>
      <c r="H23" s="637"/>
      <c r="I23" s="602"/>
      <c r="J23" s="616"/>
      <c r="K23" s="605"/>
      <c r="L23" s="602"/>
      <c r="M23" s="616"/>
      <c r="N23" s="605"/>
      <c r="O23" s="602"/>
      <c r="P23" s="616"/>
      <c r="Q23" s="605"/>
      <c r="R23" s="602"/>
      <c r="S23" s="616"/>
      <c r="T23" s="605"/>
      <c r="U23" s="602"/>
      <c r="V23" s="616"/>
      <c r="W23" s="612"/>
      <c r="Y23" s="188"/>
      <c r="Z23" s="86"/>
      <c r="AA23" s="86"/>
      <c r="AB23" s="86"/>
      <c r="AC23" s="86"/>
      <c r="AD23" s="86"/>
    </row>
    <row r="24" spans="1:30" ht="18" customHeight="1" x14ac:dyDescent="0.5">
      <c r="A24" s="644"/>
      <c r="B24" s="645"/>
      <c r="C24" s="670"/>
      <c r="D24" s="648"/>
      <c r="E24" s="185" t="str">
        <f>IFERROR(VLOOKUP(D21,$Z$7:$AD$22,5,FALSE),"")</f>
        <v/>
      </c>
      <c r="F24" s="186" t="s">
        <v>5</v>
      </c>
      <c r="G24" s="185" t="str">
        <f>IFERROR(VLOOKUP(H21,$Z$7:$AD$22,5,FALSE),"")</f>
        <v/>
      </c>
      <c r="H24" s="649"/>
      <c r="I24" s="639"/>
      <c r="J24" s="186"/>
      <c r="K24" s="640"/>
      <c r="L24" s="639"/>
      <c r="M24" s="643"/>
      <c r="N24" s="640"/>
      <c r="O24" s="639"/>
      <c r="P24" s="643"/>
      <c r="Q24" s="640"/>
      <c r="R24" s="639"/>
      <c r="S24" s="186"/>
      <c r="T24" s="640"/>
      <c r="U24" s="639"/>
      <c r="V24" s="643"/>
      <c r="W24" s="642"/>
      <c r="Y24" s="188"/>
      <c r="Z24" s="86"/>
      <c r="AA24" s="86"/>
      <c r="AB24" s="86"/>
      <c r="AC24" s="86"/>
      <c r="AD24" s="86"/>
    </row>
    <row r="25" spans="1:30" s="173" customFormat="1" ht="18" customHeight="1" x14ac:dyDescent="0.4">
      <c r="A25" s="620" t="s">
        <v>202</v>
      </c>
      <c r="B25" s="623" t="str">
        <f>IFERROR(VLOOKUP(A25,schedule,2,FALSE),"")</f>
        <v/>
      </c>
      <c r="C25" s="669" t="str">
        <f>IFERROR(VLOOKUP(A25,schedule,4,FALSE),"")</f>
        <v/>
      </c>
      <c r="D25" s="628" t="str">
        <f>IFERROR(VLOOKUP(A25,schedule,6,FALSE),"")</f>
        <v/>
      </c>
      <c r="E25" s="629"/>
      <c r="F25" s="632" t="s">
        <v>3</v>
      </c>
      <c r="G25" s="633" t="str">
        <f>IFERROR(VLOOKUP(A25,schedule,17,FALSE),"")</f>
        <v/>
      </c>
      <c r="H25" s="633"/>
      <c r="I25" s="602"/>
      <c r="J25" s="608" t="str">
        <f>IFERROR(VLOOKUP(J27,$E$131:$G$167,3,FALSE),"")</f>
        <v/>
      </c>
      <c r="K25" s="605"/>
      <c r="L25" s="602"/>
      <c r="M25" s="59" t="str">
        <f>IFERROR(VLOOKUP(M26,$E$131:$G$167,3,FALSE),"")</f>
        <v/>
      </c>
      <c r="N25" s="605"/>
      <c r="O25" s="602"/>
      <c r="P25" s="59" t="str">
        <f>IFERROR(VLOOKUP(P26,$E$131:$G$167,3,FALSE),"")</f>
        <v/>
      </c>
      <c r="Q25" s="605"/>
      <c r="R25" s="602"/>
      <c r="S25" s="608" t="str">
        <f>IFERROR(VLOOKUP(S27,$E$131:$G$167,3,FALSE),"")</f>
        <v/>
      </c>
      <c r="T25" s="605"/>
      <c r="U25" s="602"/>
      <c r="V25" s="59" t="str">
        <f>IFERROR(VLOOKUP(V26,$E$131:$G$167,3,FALSE),"")</f>
        <v/>
      </c>
      <c r="W25" s="612"/>
      <c r="Y25" s="189"/>
      <c r="Z25" s="138"/>
      <c r="AA25" s="138"/>
      <c r="AB25" s="138"/>
      <c r="AC25" s="138"/>
      <c r="AD25" s="138"/>
    </row>
    <row r="26" spans="1:30" ht="18" customHeight="1" x14ac:dyDescent="0.5">
      <c r="A26" s="620"/>
      <c r="B26" s="623"/>
      <c r="C26" s="669"/>
      <c r="D26" s="630"/>
      <c r="E26" s="631"/>
      <c r="F26" s="616"/>
      <c r="G26" s="634"/>
      <c r="H26" s="634"/>
      <c r="I26" s="602"/>
      <c r="J26" s="609"/>
      <c r="K26" s="605"/>
      <c r="L26" s="602"/>
      <c r="M26" s="616"/>
      <c r="N26" s="605"/>
      <c r="O26" s="602"/>
      <c r="P26" s="616"/>
      <c r="Q26" s="605"/>
      <c r="R26" s="602"/>
      <c r="S26" s="609"/>
      <c r="T26" s="605"/>
      <c r="U26" s="602"/>
      <c r="V26" s="616"/>
      <c r="W26" s="612"/>
      <c r="Y26" s="190"/>
      <c r="Z26" s="86"/>
      <c r="AA26" s="86"/>
      <c r="AB26" s="86"/>
      <c r="AC26" s="86"/>
      <c r="AD26" s="86"/>
    </row>
    <row r="27" spans="1:30" ht="18" customHeight="1" x14ac:dyDescent="0.5">
      <c r="A27" s="620"/>
      <c r="B27" s="623"/>
      <c r="C27" s="669"/>
      <c r="D27" s="647"/>
      <c r="E27" s="60" t="str">
        <f>IFERROR(VLOOKUP(D27,$Z$7:$AD$22,2,FALSE),"")</f>
        <v/>
      </c>
      <c r="F27" s="59" t="s">
        <v>4</v>
      </c>
      <c r="G27" s="60" t="str">
        <f>IFERROR(VLOOKUP(H27,$Z$7:$AD$22,2,FALSE),"")</f>
        <v/>
      </c>
      <c r="H27" s="637"/>
      <c r="I27" s="602"/>
      <c r="J27" s="616"/>
      <c r="K27" s="605"/>
      <c r="L27" s="603"/>
      <c r="M27" s="614"/>
      <c r="N27" s="606"/>
      <c r="O27" s="603"/>
      <c r="P27" s="614"/>
      <c r="Q27" s="606"/>
      <c r="R27" s="602"/>
      <c r="S27" s="616"/>
      <c r="T27" s="605"/>
      <c r="U27" s="603"/>
      <c r="V27" s="614"/>
      <c r="W27" s="613"/>
      <c r="Y27" s="190"/>
      <c r="Z27" s="86"/>
      <c r="AA27" s="86"/>
      <c r="AB27" s="86"/>
      <c r="AC27" s="86"/>
      <c r="AD27" s="86"/>
    </row>
    <row r="28" spans="1:30" ht="18" customHeight="1" x14ac:dyDescent="0.5">
      <c r="A28" s="620"/>
      <c r="B28" s="623"/>
      <c r="C28" s="669"/>
      <c r="D28" s="647"/>
      <c r="E28" s="60" t="str">
        <f>IFERROR(VLOOKUP(D27,$Z$7:$AD$22,3,FALSE),"")</f>
        <v/>
      </c>
      <c r="F28" s="59" t="b">
        <f>IF(LEFT(C25,2)="男子",$Z$6,IF(LEFT(C25,2)="女子",$Z$5))</f>
        <v>0</v>
      </c>
      <c r="G28" s="60" t="str">
        <f>IFERROR(VLOOKUP(H27,$Z$7:$AD$22,3,FALSE),"")</f>
        <v/>
      </c>
      <c r="H28" s="637"/>
      <c r="I28" s="602"/>
      <c r="J28" s="616"/>
      <c r="K28" s="605"/>
      <c r="L28" s="602"/>
      <c r="M28" s="59" t="str">
        <f>IFERROR(VLOOKUP(M29,$E$131:$G$167,3,FALSE),"")</f>
        <v/>
      </c>
      <c r="N28" s="605"/>
      <c r="O28" s="602"/>
      <c r="P28" s="59" t="str">
        <f>IFERROR(VLOOKUP(P29,$E$131:$G$167,3,FALSE),"")</f>
        <v/>
      </c>
      <c r="Q28" s="605"/>
      <c r="R28" s="602"/>
      <c r="S28" s="616"/>
      <c r="T28" s="605"/>
      <c r="U28" s="602"/>
      <c r="V28" s="59" t="str">
        <f>IFERROR(VLOOKUP(V29,$E$131:$G$167,3,FALSE),"")</f>
        <v/>
      </c>
      <c r="W28" s="612"/>
      <c r="Y28" s="190"/>
      <c r="Z28" s="86"/>
      <c r="AA28" s="86"/>
      <c r="AB28" s="86"/>
      <c r="AC28" s="86"/>
      <c r="AD28" s="86"/>
    </row>
    <row r="29" spans="1:30" ht="18" customHeight="1" x14ac:dyDescent="0.5">
      <c r="A29" s="620"/>
      <c r="B29" s="623"/>
      <c r="C29" s="669"/>
      <c r="D29" s="647"/>
      <c r="E29" s="60" t="str">
        <f>IFERROR(VLOOKUP(D27,$Z$7:$AD$22,4,FALSE),"")</f>
        <v/>
      </c>
      <c r="F29" s="59" t="s">
        <v>8</v>
      </c>
      <c r="G29" s="60" t="str">
        <f>IFERROR(VLOOKUP(H27,$Z$7:$AD$22,4,FALSE),"")</f>
        <v/>
      </c>
      <c r="H29" s="637"/>
      <c r="I29" s="602"/>
      <c r="J29" s="616"/>
      <c r="K29" s="605"/>
      <c r="L29" s="602"/>
      <c r="M29" s="616"/>
      <c r="N29" s="605"/>
      <c r="O29" s="602"/>
      <c r="P29" s="616"/>
      <c r="Q29" s="605"/>
      <c r="R29" s="602"/>
      <c r="S29" s="616"/>
      <c r="T29" s="605"/>
      <c r="U29" s="602"/>
      <c r="V29" s="616"/>
      <c r="W29" s="612"/>
      <c r="Y29" s="190"/>
      <c r="Z29" s="86"/>
      <c r="AA29" s="86"/>
      <c r="AB29" s="86"/>
      <c r="AC29" s="86"/>
      <c r="AD29" s="86"/>
    </row>
    <row r="30" spans="1:30" ht="18" customHeight="1" thickBot="1" x14ac:dyDescent="0.55000000000000004">
      <c r="A30" s="621"/>
      <c r="B30" s="624"/>
      <c r="C30" s="686"/>
      <c r="D30" s="693"/>
      <c r="E30" s="191" t="str">
        <f>IFERROR(VLOOKUP(D27,$Z$7:$AD$22,5,FALSE),"")</f>
        <v/>
      </c>
      <c r="F30" s="192" t="s">
        <v>5</v>
      </c>
      <c r="G30" s="191" t="str">
        <f>IFERROR(VLOOKUP(H27,$Z$7:$AD$22,5,FALSE),"")</f>
        <v/>
      </c>
      <c r="H30" s="638"/>
      <c r="I30" s="607"/>
      <c r="J30" s="192"/>
      <c r="K30" s="610"/>
      <c r="L30" s="607"/>
      <c r="M30" s="618"/>
      <c r="N30" s="610"/>
      <c r="O30" s="607"/>
      <c r="P30" s="618"/>
      <c r="Q30" s="610"/>
      <c r="R30" s="607"/>
      <c r="S30" s="193"/>
      <c r="T30" s="610"/>
      <c r="U30" s="607"/>
      <c r="V30" s="618"/>
      <c r="W30" s="617"/>
      <c r="Y30" s="190"/>
      <c r="Z30" s="86"/>
      <c r="AA30" s="86"/>
      <c r="AB30" s="86"/>
      <c r="AC30" s="86"/>
      <c r="AD30" s="86"/>
    </row>
    <row r="31" spans="1:30" ht="35" customHeight="1" x14ac:dyDescent="0.5">
      <c r="E31" s="190"/>
      <c r="F31" s="194"/>
      <c r="G31" s="194"/>
      <c r="H31" s="84"/>
      <c r="J31" s="138"/>
      <c r="K31" s="195"/>
      <c r="L31" s="196"/>
      <c r="N31" s="195"/>
      <c r="O31" s="84"/>
      <c r="P31" s="195"/>
      <c r="R31" s="84"/>
      <c r="S31" s="195"/>
      <c r="T31" s="195"/>
      <c r="U31" s="195"/>
      <c r="W31" s="195"/>
      <c r="Y31" s="190"/>
      <c r="Z31" s="138"/>
      <c r="AA31" s="138"/>
      <c r="AB31" s="138"/>
      <c r="AC31" s="138"/>
      <c r="AD31" s="138"/>
    </row>
    <row r="32" spans="1:30" ht="35" customHeight="1" thickBot="1" x14ac:dyDescent="0.7">
      <c r="E32" s="84"/>
      <c r="F32" s="197"/>
      <c r="G32" s="84"/>
      <c r="H32" s="84"/>
      <c r="K32" s="195"/>
      <c r="L32" s="196"/>
      <c r="M32" s="199" t="s">
        <v>159</v>
      </c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Y32" s="190"/>
      <c r="Z32" s="86"/>
      <c r="AA32" s="86"/>
      <c r="AB32" s="86"/>
      <c r="AC32" s="86"/>
      <c r="AD32" s="86"/>
    </row>
    <row r="33" spans="1:30" ht="35" customHeight="1" x14ac:dyDescent="0.75">
      <c r="A33" s="665" t="e">
        <f>#REF!</f>
        <v>#REF!</v>
      </c>
      <c r="B33" s="665"/>
      <c r="C33" s="665"/>
      <c r="D33" s="665"/>
      <c r="E33" s="665"/>
      <c r="F33" s="665"/>
      <c r="G33" s="665"/>
      <c r="H33" s="665"/>
      <c r="I33" s="665"/>
      <c r="J33" s="665"/>
      <c r="K33" s="665"/>
      <c r="L33" s="665"/>
      <c r="M33" s="665"/>
      <c r="N33" s="149"/>
      <c r="O33" s="151"/>
      <c r="P33" s="201"/>
      <c r="Q33" s="149"/>
      <c r="R33" s="151"/>
      <c r="S33" s="201"/>
      <c r="T33" s="149"/>
      <c r="U33" s="149"/>
      <c r="V33" s="150"/>
      <c r="W33" s="149"/>
      <c r="Y33" s="190"/>
      <c r="Z33" s="86"/>
      <c r="AA33" s="86"/>
      <c r="AB33" s="86"/>
      <c r="AC33" s="86"/>
      <c r="AD33" s="86"/>
    </row>
    <row r="34" spans="1:30" ht="35" customHeight="1" x14ac:dyDescent="0.75">
      <c r="A34" s="665" t="e">
        <f>#REF!</f>
        <v>#REF!</v>
      </c>
      <c r="B34" s="665"/>
      <c r="C34" s="665"/>
      <c r="D34" s="665"/>
      <c r="E34" s="665"/>
      <c r="F34" s="665"/>
      <c r="G34" s="665"/>
      <c r="H34" s="665"/>
      <c r="I34" s="665"/>
      <c r="J34" s="665"/>
      <c r="K34" s="665"/>
      <c r="L34" s="665"/>
      <c r="M34" s="665"/>
      <c r="N34" s="149"/>
      <c r="O34" s="202"/>
      <c r="P34" s="203"/>
      <c r="Q34" s="149"/>
      <c r="R34" s="155"/>
      <c r="S34" s="155"/>
      <c r="T34" s="149"/>
      <c r="U34" s="149"/>
      <c r="V34" s="155"/>
      <c r="W34" s="149"/>
      <c r="Y34" s="190"/>
      <c r="Z34" s="86"/>
      <c r="AA34" s="86"/>
      <c r="AB34" s="86"/>
      <c r="AC34" s="86"/>
      <c r="AD34" s="86"/>
    </row>
    <row r="35" spans="1:30" ht="35" customHeight="1" x14ac:dyDescent="0.75">
      <c r="A35" s="665" t="s">
        <v>107</v>
      </c>
      <c r="B35" s="665"/>
      <c r="C35" s="665"/>
      <c r="D35" s="665"/>
      <c r="E35" s="665"/>
      <c r="F35" s="665"/>
      <c r="G35" s="665"/>
      <c r="H35" s="157"/>
      <c r="I35" s="657" t="e">
        <f>#REF!</f>
        <v>#REF!</v>
      </c>
      <c r="J35" s="657"/>
      <c r="K35" s="657"/>
      <c r="L35" s="657"/>
      <c r="M35" s="657"/>
      <c r="N35" s="657"/>
      <c r="O35" s="657"/>
      <c r="P35" s="657"/>
      <c r="Q35" s="657"/>
      <c r="R35" s="153"/>
      <c r="S35" s="159" t="s">
        <v>19</v>
      </c>
      <c r="T35" s="160"/>
      <c r="U35" s="160"/>
      <c r="V35" s="153"/>
      <c r="W35" s="160"/>
      <c r="X35" s="84" ph="1"/>
      <c r="Y35" s="190" ph="1"/>
      <c r="Z35" s="86" ph="1"/>
      <c r="AA35" s="86"/>
      <c r="AB35" s="86"/>
      <c r="AC35" s="86"/>
      <c r="AD35" s="86"/>
    </row>
    <row r="36" spans="1:30" ht="11" customHeight="1" thickBot="1" x14ac:dyDescent="0.65">
      <c r="A36" s="204"/>
      <c r="B36" s="691"/>
      <c r="C36" s="691"/>
      <c r="D36" s="691"/>
      <c r="E36" s="691"/>
      <c r="F36" s="691"/>
      <c r="G36" s="162"/>
      <c r="H36" s="143"/>
      <c r="I36" s="205"/>
      <c r="J36" s="206"/>
      <c r="K36" s="205"/>
      <c r="L36" s="82"/>
      <c r="M36" s="207"/>
      <c r="N36" s="205"/>
      <c r="O36" s="162"/>
      <c r="P36" s="208"/>
      <c r="Q36" s="205"/>
      <c r="R36" s="166"/>
      <c r="S36" s="208"/>
      <c r="T36" s="205"/>
      <c r="U36" s="205"/>
      <c r="V36" s="162"/>
      <c r="W36" s="205"/>
      <c r="Y36" s="190"/>
      <c r="Z36" s="86"/>
      <c r="AA36" s="86"/>
      <c r="AB36" s="86"/>
      <c r="AC36" s="86"/>
      <c r="AD36" s="86"/>
    </row>
    <row r="37" spans="1:30" ht="18" customHeight="1" x14ac:dyDescent="0.5">
      <c r="A37" s="678" t="s">
        <v>20</v>
      </c>
      <c r="B37" s="680" t="s">
        <v>0</v>
      </c>
      <c r="C37" s="680" t="s">
        <v>7</v>
      </c>
      <c r="D37" s="672" t="s">
        <v>1</v>
      </c>
      <c r="E37" s="673"/>
      <c r="F37" s="167"/>
      <c r="G37" s="673" t="s">
        <v>1</v>
      </c>
      <c r="H37" s="676"/>
      <c r="I37" s="168"/>
      <c r="J37" s="682" t="s">
        <v>26</v>
      </c>
      <c r="K37" s="169"/>
      <c r="L37" s="170"/>
      <c r="M37" s="653" t="s">
        <v>9</v>
      </c>
      <c r="N37" s="171"/>
      <c r="O37" s="170"/>
      <c r="P37" s="653" t="s">
        <v>27</v>
      </c>
      <c r="Q37" s="171"/>
      <c r="R37" s="170"/>
      <c r="S37" s="653" t="s">
        <v>28</v>
      </c>
      <c r="T37" s="171"/>
      <c r="U37" s="170"/>
      <c r="V37" s="653" t="s">
        <v>29</v>
      </c>
      <c r="W37" s="172"/>
      <c r="Y37" s="190"/>
      <c r="Z37" s="86"/>
      <c r="AA37" s="86"/>
      <c r="AB37" s="86"/>
      <c r="AC37" s="86"/>
      <c r="AD37" s="86"/>
    </row>
    <row r="38" spans="1:30" ht="18" customHeight="1" x14ac:dyDescent="0.5">
      <c r="A38" s="679"/>
      <c r="B38" s="681"/>
      <c r="C38" s="681"/>
      <c r="D38" s="674"/>
      <c r="E38" s="675"/>
      <c r="F38" s="174"/>
      <c r="G38" s="675"/>
      <c r="H38" s="677"/>
      <c r="I38" s="175"/>
      <c r="J38" s="683"/>
      <c r="K38" s="176"/>
      <c r="L38" s="177"/>
      <c r="M38" s="654"/>
      <c r="N38" s="178"/>
      <c r="O38" s="177"/>
      <c r="P38" s="654"/>
      <c r="Q38" s="178"/>
      <c r="R38" s="177"/>
      <c r="S38" s="654"/>
      <c r="T38" s="178"/>
      <c r="U38" s="177"/>
      <c r="V38" s="654"/>
      <c r="W38" s="179"/>
      <c r="X38" s="84" ph="1"/>
      <c r="Y38" s="190" ph="1"/>
      <c r="Z38" s="86" ph="1"/>
      <c r="AA38" s="86"/>
      <c r="AB38" s="86"/>
      <c r="AC38" s="86"/>
      <c r="AD38" s="86"/>
    </row>
    <row r="39" spans="1:30" s="150" customFormat="1" ht="18" customHeight="1" x14ac:dyDescent="0.6">
      <c r="A39" s="619" t="s">
        <v>203</v>
      </c>
      <c r="B39" s="622" t="str">
        <f>IFERROR(VLOOKUP(A39,schedule,2,FALSE),"")</f>
        <v/>
      </c>
      <c r="C39" s="650" t="str">
        <f>IFERROR(VLOOKUP(A39,schedule,4,FALSE),"")</f>
        <v/>
      </c>
      <c r="D39" s="628" t="str">
        <f>IFERROR(VLOOKUP(A39,schedule,6,FALSE),"")</f>
        <v/>
      </c>
      <c r="E39" s="629"/>
      <c r="F39" s="632" t="s">
        <v>3</v>
      </c>
      <c r="G39" s="684" t="str">
        <f>IFERROR(VLOOKUP(A39,schedule,17,FALSE),"")</f>
        <v/>
      </c>
      <c r="H39" s="684"/>
      <c r="I39" s="601"/>
      <c r="J39" s="608" t="str">
        <f>IFERROR(VLOOKUP(J41,$E$131:$G$167,3,FALSE),"")</f>
        <v/>
      </c>
      <c r="K39" s="604"/>
      <c r="L39" s="601"/>
      <c r="M39" s="180" t="str">
        <f>IFERROR(VLOOKUP(M40,$E$131:$G$167,3,FALSE),"")</f>
        <v/>
      </c>
      <c r="N39" s="181"/>
      <c r="O39" s="601"/>
      <c r="P39" s="180" t="str">
        <f>IFERROR(VLOOKUP(P40,$E$131:$G$167,3,FALSE),"")</f>
        <v/>
      </c>
      <c r="Q39" s="604"/>
      <c r="R39" s="601"/>
      <c r="S39" s="608" t="str">
        <f>IFERROR(VLOOKUP(S41,$E$131:$G$167,3,FALSE),"")</f>
        <v/>
      </c>
      <c r="T39" s="604"/>
      <c r="U39" s="601"/>
      <c r="V39" s="180" t="str">
        <f>IFERROR(VLOOKUP(V40,$E$131:$G$167,3,FALSE),"")</f>
        <v/>
      </c>
      <c r="W39" s="611"/>
      <c r="Y39" s="698" t="s">
        <v>77</v>
      </c>
      <c r="Z39" s="85" t="s">
        <v>78</v>
      </c>
      <c r="AA39" s="52" t="s">
        <v>79</v>
      </c>
      <c r="AB39" s="52" t="s">
        <v>79</v>
      </c>
      <c r="AC39" s="52" t="s">
        <v>79</v>
      </c>
      <c r="AD39" s="52" t="s">
        <v>80</v>
      </c>
    </row>
    <row r="40" spans="1:30" s="155" customFormat="1" ht="18" customHeight="1" x14ac:dyDescent="0.6">
      <c r="A40" s="620"/>
      <c r="B40" s="623"/>
      <c r="C40" s="655"/>
      <c r="D40" s="630"/>
      <c r="E40" s="631"/>
      <c r="F40" s="616"/>
      <c r="G40" s="685"/>
      <c r="H40" s="685"/>
      <c r="I40" s="602"/>
      <c r="J40" s="609"/>
      <c r="K40" s="605"/>
      <c r="L40" s="602"/>
      <c r="M40" s="616"/>
      <c r="N40" s="182"/>
      <c r="O40" s="602"/>
      <c r="P40" s="616"/>
      <c r="Q40" s="605"/>
      <c r="R40" s="602"/>
      <c r="S40" s="609"/>
      <c r="T40" s="605"/>
      <c r="U40" s="602"/>
      <c r="V40" s="616"/>
      <c r="W40" s="612"/>
      <c r="Y40" s="698"/>
      <c r="Z40" s="85" t="s">
        <v>81</v>
      </c>
      <c r="AA40" s="52" t="s">
        <v>82</v>
      </c>
      <c r="AB40" s="52" t="s">
        <v>82</v>
      </c>
      <c r="AC40" s="52" t="s">
        <v>82</v>
      </c>
      <c r="AD40" s="52" t="s">
        <v>83</v>
      </c>
    </row>
    <row r="41" spans="1:30" s="155" customFormat="1" ht="18" customHeight="1" x14ac:dyDescent="0.6">
      <c r="A41" s="620"/>
      <c r="B41" s="623"/>
      <c r="C41" s="655"/>
      <c r="D41" s="647"/>
      <c r="E41" s="60" t="str">
        <f>IFERROR(VLOOKUP(D41,$Z$39:$AD$54,2,FALSE),"")</f>
        <v/>
      </c>
      <c r="F41" s="59" t="s">
        <v>4</v>
      </c>
      <c r="G41" s="60" t="str">
        <f>IFERROR(VLOOKUP(H41,$Z$39:$AD$54,2,FALSE),"")</f>
        <v/>
      </c>
      <c r="H41" s="637"/>
      <c r="I41" s="602"/>
      <c r="J41" s="616"/>
      <c r="K41" s="605"/>
      <c r="L41" s="603"/>
      <c r="M41" s="614"/>
      <c r="N41" s="183"/>
      <c r="O41" s="603"/>
      <c r="P41" s="614"/>
      <c r="Q41" s="606"/>
      <c r="R41" s="602"/>
      <c r="S41" s="616"/>
      <c r="T41" s="605"/>
      <c r="U41" s="603"/>
      <c r="V41" s="614"/>
      <c r="W41" s="613"/>
      <c r="Y41" s="698" t="s">
        <v>70</v>
      </c>
      <c r="Z41" s="85" t="s">
        <v>71</v>
      </c>
      <c r="AA41" s="52" t="s">
        <v>72</v>
      </c>
      <c r="AB41" s="52" t="s">
        <v>72</v>
      </c>
      <c r="AC41" s="52" t="s">
        <v>72</v>
      </c>
      <c r="AD41" s="52" t="s">
        <v>73</v>
      </c>
    </row>
    <row r="42" spans="1:30" s="162" customFormat="1" ht="18" customHeight="1" x14ac:dyDescent="0.5">
      <c r="A42" s="620"/>
      <c r="B42" s="623"/>
      <c r="C42" s="655"/>
      <c r="D42" s="647"/>
      <c r="E42" s="60" t="str">
        <f>IFERROR(VLOOKUP(D41,$Z$39:$AD$54,3,FALSE),"")</f>
        <v/>
      </c>
      <c r="F42" s="59" t="b">
        <f>IF(LEFT(C39,2)="男子",$Z$6,IF(LEFT(C39,2)="女子",$Z$5))</f>
        <v>0</v>
      </c>
      <c r="G42" s="60" t="str">
        <f>IFERROR(VLOOKUP(H41,$Z$39:$AD$54,3,FALSE),"")</f>
        <v/>
      </c>
      <c r="H42" s="637"/>
      <c r="I42" s="602"/>
      <c r="J42" s="616"/>
      <c r="K42" s="605"/>
      <c r="L42" s="641"/>
      <c r="M42" s="59" t="str">
        <f>IFERROR(VLOOKUP(M43,$E$131:$G$167,3,FALSE),"")</f>
        <v/>
      </c>
      <c r="N42" s="184"/>
      <c r="O42" s="641"/>
      <c r="P42" s="59" t="str">
        <f>IFERROR(VLOOKUP(P43,$E$131:$G$167,3,FALSE),"")</f>
        <v/>
      </c>
      <c r="Q42" s="605"/>
      <c r="R42" s="602"/>
      <c r="S42" s="616"/>
      <c r="T42" s="605"/>
      <c r="U42" s="641"/>
      <c r="V42" s="59" t="str">
        <f>IFERROR(VLOOKUP(V43,$E$131:$G$167,3,FALSE),"")</f>
        <v/>
      </c>
      <c r="W42" s="612"/>
      <c r="Y42" s="698"/>
      <c r="Z42" s="85" t="s">
        <v>74</v>
      </c>
      <c r="AA42" s="52" t="s">
        <v>75</v>
      </c>
      <c r="AB42" s="52" t="s">
        <v>75</v>
      </c>
      <c r="AC42" s="52" t="s">
        <v>75</v>
      </c>
      <c r="AD42" s="52" t="s">
        <v>76</v>
      </c>
    </row>
    <row r="43" spans="1:30" s="173" customFormat="1" ht="18" customHeight="1" x14ac:dyDescent="0.4">
      <c r="A43" s="620"/>
      <c r="B43" s="623"/>
      <c r="C43" s="655"/>
      <c r="D43" s="647"/>
      <c r="E43" s="60" t="str">
        <f>IFERROR(VLOOKUP(D41,$Z$39:$AD$54,4,FALSE),"")</f>
        <v/>
      </c>
      <c r="F43" s="59" t="s">
        <v>8</v>
      </c>
      <c r="G43" s="60" t="str">
        <f>IFERROR(VLOOKUP(H41,$Z$39:$AD$54,4,FALSE),"")</f>
        <v/>
      </c>
      <c r="H43" s="637"/>
      <c r="I43" s="602"/>
      <c r="J43" s="616"/>
      <c r="K43" s="605"/>
      <c r="L43" s="602"/>
      <c r="M43" s="616"/>
      <c r="N43" s="182"/>
      <c r="O43" s="602"/>
      <c r="P43" s="616"/>
      <c r="Q43" s="605"/>
      <c r="R43" s="602"/>
      <c r="S43" s="616"/>
      <c r="T43" s="605"/>
      <c r="U43" s="602"/>
      <c r="V43" s="616"/>
      <c r="W43" s="612"/>
      <c r="Y43" s="698" t="s">
        <v>84</v>
      </c>
      <c r="Z43" s="85" t="s">
        <v>85</v>
      </c>
      <c r="AA43" s="52" t="s">
        <v>76</v>
      </c>
      <c r="AB43" s="52" t="s">
        <v>76</v>
      </c>
      <c r="AC43" s="52" t="s">
        <v>76</v>
      </c>
      <c r="AD43" s="52" t="s">
        <v>86</v>
      </c>
    </row>
    <row r="44" spans="1:30" s="173" customFormat="1" ht="18" customHeight="1" x14ac:dyDescent="0.4">
      <c r="A44" s="644"/>
      <c r="B44" s="645"/>
      <c r="C44" s="656"/>
      <c r="D44" s="648"/>
      <c r="E44" s="185" t="str">
        <f>IFERROR(VLOOKUP(D41,$Z$39:$AD$54,5,FALSE),"")</f>
        <v/>
      </c>
      <c r="F44" s="186" t="s">
        <v>5</v>
      </c>
      <c r="G44" s="185" t="str">
        <f>IFERROR(VLOOKUP(H41,$Z$39:$AD$54,5,FALSE),"")</f>
        <v/>
      </c>
      <c r="H44" s="649"/>
      <c r="I44" s="639"/>
      <c r="J44" s="186"/>
      <c r="K44" s="640"/>
      <c r="L44" s="639"/>
      <c r="M44" s="643"/>
      <c r="N44" s="187"/>
      <c r="O44" s="639"/>
      <c r="P44" s="643"/>
      <c r="Q44" s="640"/>
      <c r="R44" s="639"/>
      <c r="S44" s="186"/>
      <c r="T44" s="640"/>
      <c r="U44" s="639"/>
      <c r="V44" s="643"/>
      <c r="W44" s="642"/>
      <c r="Y44" s="698"/>
      <c r="Z44" s="85" t="s">
        <v>87</v>
      </c>
      <c r="AA44" s="52" t="s">
        <v>73</v>
      </c>
      <c r="AB44" s="52" t="s">
        <v>73</v>
      </c>
      <c r="AC44" s="52" t="s">
        <v>73</v>
      </c>
      <c r="AD44" s="52" t="s">
        <v>88</v>
      </c>
    </row>
    <row r="45" spans="1:30" s="173" customFormat="1" ht="18" customHeight="1" x14ac:dyDescent="0.4">
      <c r="A45" s="619" t="s">
        <v>205</v>
      </c>
      <c r="B45" s="622" t="str">
        <f>IFERROR(VLOOKUP(A45,schedule,2,FALSE),"")</f>
        <v/>
      </c>
      <c r="C45" s="650" t="str">
        <f>IFERROR(VLOOKUP(A45,schedule,4,FALSE),"")</f>
        <v/>
      </c>
      <c r="D45" s="628" t="str">
        <f>IFERROR(VLOOKUP(A45,schedule,6,FALSE),"")</f>
        <v/>
      </c>
      <c r="E45" s="629"/>
      <c r="F45" s="632" t="s">
        <v>3</v>
      </c>
      <c r="G45" s="633" t="str">
        <f>IFERROR(VLOOKUP(A45,schedule,17,FALSE),"")</f>
        <v/>
      </c>
      <c r="H45" s="633"/>
      <c r="I45" s="601"/>
      <c r="J45" s="608" t="str">
        <f>IFERROR(VLOOKUP(J47,$E$131:$G$167,3,FALSE),"")</f>
        <v/>
      </c>
      <c r="K45" s="604"/>
      <c r="L45" s="601"/>
      <c r="M45" s="180" t="str">
        <f>IFERROR(VLOOKUP(M46,$E$131:$G$167,3,FALSE),"")</f>
        <v/>
      </c>
      <c r="N45" s="181"/>
      <c r="O45" s="601"/>
      <c r="P45" s="180" t="str">
        <f>IFERROR(VLOOKUP(P46,$E$131:$G$167,3,FALSE),"")</f>
        <v/>
      </c>
      <c r="Q45" s="604"/>
      <c r="R45" s="601"/>
      <c r="S45" s="608" t="str">
        <f>IFERROR(VLOOKUP(S47,$E$131:$G$167,3,FALSE),"")</f>
        <v/>
      </c>
      <c r="T45" s="604"/>
      <c r="U45" s="601"/>
      <c r="V45" s="180" t="str">
        <f>IFERROR(VLOOKUP(V46,$E$131:$G$167,3,FALSE),"")</f>
        <v/>
      </c>
      <c r="W45" s="611"/>
      <c r="Y45" s="698" t="s">
        <v>89</v>
      </c>
      <c r="Z45" s="85" t="s">
        <v>90</v>
      </c>
      <c r="AA45" s="52" t="s">
        <v>91</v>
      </c>
      <c r="AB45" s="52" t="s">
        <v>91</v>
      </c>
      <c r="AC45" s="52" t="s">
        <v>91</v>
      </c>
      <c r="AD45" s="52" t="s">
        <v>93</v>
      </c>
    </row>
    <row r="46" spans="1:30" s="173" customFormat="1" ht="18" customHeight="1" x14ac:dyDescent="0.4">
      <c r="A46" s="620"/>
      <c r="B46" s="623"/>
      <c r="C46" s="655"/>
      <c r="D46" s="630"/>
      <c r="E46" s="631"/>
      <c r="F46" s="616"/>
      <c r="G46" s="634"/>
      <c r="H46" s="634"/>
      <c r="I46" s="602"/>
      <c r="J46" s="609"/>
      <c r="K46" s="605"/>
      <c r="L46" s="602"/>
      <c r="M46" s="616"/>
      <c r="N46" s="182"/>
      <c r="O46" s="602"/>
      <c r="P46" s="616"/>
      <c r="Q46" s="605"/>
      <c r="R46" s="602"/>
      <c r="S46" s="609"/>
      <c r="T46" s="605"/>
      <c r="U46" s="602"/>
      <c r="V46" s="616"/>
      <c r="W46" s="612"/>
      <c r="Y46" s="698"/>
      <c r="Z46" s="85" t="s">
        <v>92</v>
      </c>
      <c r="AA46" s="52" t="s">
        <v>83</v>
      </c>
      <c r="AB46" s="52" t="s">
        <v>83</v>
      </c>
      <c r="AC46" s="52" t="s">
        <v>83</v>
      </c>
      <c r="AD46" s="52" t="s">
        <v>79</v>
      </c>
    </row>
    <row r="47" spans="1:30" ht="18" customHeight="1" x14ac:dyDescent="0.5">
      <c r="A47" s="620"/>
      <c r="B47" s="623"/>
      <c r="C47" s="655"/>
      <c r="D47" s="647"/>
      <c r="E47" s="60" t="str">
        <f>IFERROR(VLOOKUP(D47,$Z$39:$AD$54,2,FALSE),"")</f>
        <v/>
      </c>
      <c r="F47" s="59" t="s">
        <v>4</v>
      </c>
      <c r="G47" s="60" t="str">
        <f>IFERROR(VLOOKUP(H47,$Z$39:$AD$54,2,FALSE),"")</f>
        <v/>
      </c>
      <c r="H47" s="637"/>
      <c r="I47" s="602"/>
      <c r="J47" s="616"/>
      <c r="K47" s="605"/>
      <c r="L47" s="603"/>
      <c r="M47" s="614"/>
      <c r="N47" s="183"/>
      <c r="O47" s="603"/>
      <c r="P47" s="614"/>
      <c r="Q47" s="606"/>
      <c r="R47" s="602"/>
      <c r="S47" s="616"/>
      <c r="T47" s="605"/>
      <c r="U47" s="603"/>
      <c r="V47" s="614"/>
      <c r="W47" s="613"/>
      <c r="Y47" s="698"/>
      <c r="Z47" s="85"/>
      <c r="AA47" s="85"/>
      <c r="AB47" s="85"/>
      <c r="AC47" s="85"/>
      <c r="AD47" s="85"/>
    </row>
    <row r="48" spans="1:30" ht="18" customHeight="1" x14ac:dyDescent="0.5">
      <c r="A48" s="620"/>
      <c r="B48" s="623"/>
      <c r="C48" s="655"/>
      <c r="D48" s="647"/>
      <c r="E48" s="60" t="str">
        <f>IFERROR(VLOOKUP(D47,$Z$39:$AD$54,3,FALSE),"")</f>
        <v/>
      </c>
      <c r="F48" s="59" t="b">
        <f>IF(LEFT(C45,2)="男子",$Z$6,IF(LEFT(C45,2)="女子",$Z$5))</f>
        <v>0</v>
      </c>
      <c r="G48" s="60" t="str">
        <f>IFERROR(VLOOKUP(H47,$Z$39:$AD$54,3,FALSE),"")</f>
        <v/>
      </c>
      <c r="H48" s="637"/>
      <c r="I48" s="602"/>
      <c r="J48" s="616"/>
      <c r="K48" s="605"/>
      <c r="L48" s="641"/>
      <c r="M48" s="59" t="str">
        <f>IFERROR(VLOOKUP(M49,$E$131:$G$167,3,FALSE),"")</f>
        <v/>
      </c>
      <c r="N48" s="184"/>
      <c r="O48" s="641"/>
      <c r="P48" s="59" t="str">
        <f>IFERROR(VLOOKUP(P49,$E$131:$G$167,3,FALSE),"")</f>
        <v/>
      </c>
      <c r="Q48" s="605"/>
      <c r="R48" s="602"/>
      <c r="S48" s="616"/>
      <c r="T48" s="605"/>
      <c r="U48" s="641"/>
      <c r="V48" s="59" t="str">
        <f>IFERROR(VLOOKUP(V49,$E$131:$G$167,3,FALSE),"")</f>
        <v/>
      </c>
      <c r="W48" s="612"/>
      <c r="Y48" s="698"/>
      <c r="Z48" s="85"/>
      <c r="AA48" s="85"/>
      <c r="AB48" s="85"/>
      <c r="AC48" s="85"/>
      <c r="AD48" s="85"/>
    </row>
    <row r="49" spans="1:30" ht="18" customHeight="1" x14ac:dyDescent="0.5">
      <c r="A49" s="620"/>
      <c r="B49" s="623"/>
      <c r="C49" s="655"/>
      <c r="D49" s="647"/>
      <c r="E49" s="60" t="str">
        <f>IFERROR(VLOOKUP(D47,$Z$39:$AD$54,4,FALSE),"")</f>
        <v/>
      </c>
      <c r="F49" s="59" t="s">
        <v>8</v>
      </c>
      <c r="G49" s="60" t="str">
        <f>IFERROR(VLOOKUP(H47,$Z$39:$AD$54,4,FALSE),"")</f>
        <v/>
      </c>
      <c r="H49" s="637"/>
      <c r="I49" s="602"/>
      <c r="J49" s="616"/>
      <c r="K49" s="605"/>
      <c r="L49" s="602"/>
      <c r="M49" s="616"/>
      <c r="N49" s="182"/>
      <c r="O49" s="602"/>
      <c r="P49" s="616"/>
      <c r="Q49" s="605"/>
      <c r="R49" s="602"/>
      <c r="S49" s="616"/>
      <c r="T49" s="605"/>
      <c r="U49" s="602"/>
      <c r="V49" s="616"/>
      <c r="W49" s="612"/>
      <c r="Y49" s="698"/>
      <c r="Z49" s="85"/>
      <c r="AA49" s="85"/>
      <c r="AB49" s="85"/>
      <c r="AC49" s="85"/>
      <c r="AD49" s="85"/>
    </row>
    <row r="50" spans="1:30" ht="18" customHeight="1" x14ac:dyDescent="0.5">
      <c r="A50" s="644"/>
      <c r="B50" s="645"/>
      <c r="C50" s="656"/>
      <c r="D50" s="648"/>
      <c r="E50" s="185" t="str">
        <f>IFERROR(VLOOKUP(D47,$Z$39:$AD$54,5,FALSE),"")</f>
        <v/>
      </c>
      <c r="F50" s="186" t="s">
        <v>5</v>
      </c>
      <c r="G50" s="185" t="str">
        <f>IFERROR(VLOOKUP(H47,$Z$39:$AD$54,5,FALSE),"")</f>
        <v/>
      </c>
      <c r="H50" s="649"/>
      <c r="I50" s="602"/>
      <c r="J50" s="186"/>
      <c r="K50" s="640"/>
      <c r="L50" s="639"/>
      <c r="M50" s="643"/>
      <c r="N50" s="187"/>
      <c r="O50" s="639"/>
      <c r="P50" s="643"/>
      <c r="Q50" s="640"/>
      <c r="R50" s="639"/>
      <c r="S50" s="186"/>
      <c r="T50" s="640"/>
      <c r="U50" s="639"/>
      <c r="V50" s="643"/>
      <c r="W50" s="642"/>
      <c r="Y50" s="698"/>
      <c r="Z50" s="85"/>
      <c r="AA50" s="85"/>
      <c r="AB50" s="85"/>
      <c r="AC50" s="85"/>
      <c r="AD50" s="85"/>
    </row>
    <row r="51" spans="1:30" s="173" customFormat="1" ht="18" customHeight="1" x14ac:dyDescent="0.4">
      <c r="A51" s="619" t="s">
        <v>206</v>
      </c>
      <c r="B51" s="622" t="str">
        <f>IFERROR(VLOOKUP(A51,schedule,2,FALSE),"")</f>
        <v/>
      </c>
      <c r="C51" s="660" t="str">
        <f>IFERROR(VLOOKUP(A51,schedule,4,FALSE),"")</f>
        <v/>
      </c>
      <c r="D51" s="628" t="str">
        <f>IFERROR(VLOOKUP(A51,schedule,6,FALSE),"")</f>
        <v/>
      </c>
      <c r="E51" s="629"/>
      <c r="F51" s="632" t="s">
        <v>3</v>
      </c>
      <c r="G51" s="663" t="str">
        <f>IFERROR(VLOOKUP(A51,schedule,17,FALSE),"")</f>
        <v/>
      </c>
      <c r="H51" s="663"/>
      <c r="I51" s="601"/>
      <c r="J51" s="608" t="str">
        <f>IFERROR(VLOOKUP(J53,$E$131:$G$167,3,FALSE),"")</f>
        <v/>
      </c>
      <c r="K51" s="604"/>
      <c r="L51" s="601"/>
      <c r="M51" s="180" t="str">
        <f>IFERROR(VLOOKUP(M52,$E$131:$G$167,3,FALSE),"")</f>
        <v/>
      </c>
      <c r="N51" s="181"/>
      <c r="O51" s="601"/>
      <c r="P51" s="180" t="str">
        <f>IFERROR(VLOOKUP(P52,$E$131:$G$167,3,FALSE),"")</f>
        <v/>
      </c>
      <c r="Q51" s="604"/>
      <c r="R51" s="601"/>
      <c r="S51" s="608" t="str">
        <f>IFERROR(VLOOKUP(S53,$E$131:$G$167,3,FALSE),"")</f>
        <v/>
      </c>
      <c r="T51" s="604"/>
      <c r="U51" s="601"/>
      <c r="V51" s="180" t="str">
        <f>IFERROR(VLOOKUP(V52,$E$131:$G$167,3,FALSE),"")</f>
        <v/>
      </c>
      <c r="W51" s="611"/>
      <c r="Y51" s="698"/>
      <c r="Z51" s="85"/>
      <c r="AA51" s="85"/>
      <c r="AB51" s="85"/>
      <c r="AC51" s="85"/>
      <c r="AD51" s="85"/>
    </row>
    <row r="52" spans="1:30" s="173" customFormat="1" ht="18" customHeight="1" x14ac:dyDescent="0.4">
      <c r="A52" s="620"/>
      <c r="B52" s="623"/>
      <c r="C52" s="661"/>
      <c r="D52" s="630"/>
      <c r="E52" s="631"/>
      <c r="F52" s="616"/>
      <c r="G52" s="664"/>
      <c r="H52" s="664"/>
      <c r="I52" s="602"/>
      <c r="J52" s="609"/>
      <c r="K52" s="605"/>
      <c r="L52" s="602"/>
      <c r="M52" s="616"/>
      <c r="N52" s="182"/>
      <c r="O52" s="602"/>
      <c r="P52" s="616"/>
      <c r="Q52" s="605"/>
      <c r="R52" s="602"/>
      <c r="S52" s="609"/>
      <c r="T52" s="605"/>
      <c r="U52" s="602"/>
      <c r="V52" s="616"/>
      <c r="W52" s="612"/>
      <c r="Y52" s="698"/>
      <c r="Z52" s="85"/>
      <c r="AA52" s="85"/>
      <c r="AB52" s="85"/>
      <c r="AC52" s="85"/>
      <c r="AD52" s="85"/>
    </row>
    <row r="53" spans="1:30" ht="18" customHeight="1" x14ac:dyDescent="0.5">
      <c r="A53" s="620"/>
      <c r="B53" s="623"/>
      <c r="C53" s="661"/>
      <c r="D53" s="647"/>
      <c r="E53" s="60" t="str">
        <f>IFERROR(VLOOKUP(D53,$Z$39:$AD$54,2,FALSE),"")</f>
        <v/>
      </c>
      <c r="F53" s="59" t="s">
        <v>4</v>
      </c>
      <c r="G53" s="60" t="str">
        <f>IFERROR(VLOOKUP(H53,$Z$39:$AD$54,2,FALSE),"")</f>
        <v/>
      </c>
      <c r="H53" s="637"/>
      <c r="I53" s="602"/>
      <c r="J53" s="616"/>
      <c r="K53" s="605"/>
      <c r="L53" s="603"/>
      <c r="M53" s="614"/>
      <c r="N53" s="183"/>
      <c r="O53" s="603"/>
      <c r="P53" s="614"/>
      <c r="Q53" s="606"/>
      <c r="R53" s="602"/>
      <c r="S53" s="616"/>
      <c r="T53" s="605"/>
      <c r="U53" s="603"/>
      <c r="V53" s="614"/>
      <c r="W53" s="613"/>
      <c r="Y53" s="698"/>
      <c r="Z53" s="85"/>
      <c r="AA53" s="85"/>
      <c r="AB53" s="85"/>
      <c r="AC53" s="85"/>
      <c r="AD53" s="85"/>
    </row>
    <row r="54" spans="1:30" ht="18" customHeight="1" x14ac:dyDescent="0.5">
      <c r="A54" s="620"/>
      <c r="B54" s="623"/>
      <c r="C54" s="661"/>
      <c r="D54" s="647"/>
      <c r="E54" s="60" t="str">
        <f>IFERROR(VLOOKUP(D53,$Z$39:$AD$54,3,FALSE),"")</f>
        <v/>
      </c>
      <c r="F54" s="59" t="b">
        <f>IF(LEFT(C51,2)="男子",$Z$6,IF(LEFT(C51,2)="女子",$Z$5))</f>
        <v>0</v>
      </c>
      <c r="G54" s="60" t="str">
        <f>IFERROR(VLOOKUP(H53,$Z$39:$AD$54,3,FALSE),"")</f>
        <v/>
      </c>
      <c r="H54" s="637"/>
      <c r="I54" s="602"/>
      <c r="J54" s="616"/>
      <c r="K54" s="605"/>
      <c r="L54" s="641"/>
      <c r="M54" s="59" t="str">
        <f>IFERROR(VLOOKUP(M55,$E$131:$G$167,3,FALSE),"")</f>
        <v/>
      </c>
      <c r="N54" s="184"/>
      <c r="O54" s="641"/>
      <c r="P54" s="59" t="str">
        <f>IFERROR(VLOOKUP(P55,$E$131:$G$167,3,FALSE),"")</f>
        <v/>
      </c>
      <c r="Q54" s="605"/>
      <c r="R54" s="602"/>
      <c r="S54" s="616"/>
      <c r="T54" s="605"/>
      <c r="U54" s="641"/>
      <c r="V54" s="59" t="str">
        <f>IFERROR(VLOOKUP(V55,$E$131:$G$167,3,FALSE),"")</f>
        <v/>
      </c>
      <c r="W54" s="612"/>
      <c r="Y54" s="698"/>
      <c r="Z54" s="85"/>
      <c r="AA54" s="85"/>
      <c r="AB54" s="85"/>
      <c r="AC54" s="85"/>
      <c r="AD54" s="85"/>
    </row>
    <row r="55" spans="1:30" ht="18" customHeight="1" x14ac:dyDescent="0.5">
      <c r="A55" s="620"/>
      <c r="B55" s="623"/>
      <c r="C55" s="661"/>
      <c r="D55" s="647"/>
      <c r="E55" s="60" t="str">
        <f>IFERROR(VLOOKUP(D53,$Z$39:$AD$54,4,FALSE),"")</f>
        <v/>
      </c>
      <c r="F55" s="59" t="s">
        <v>8</v>
      </c>
      <c r="G55" s="60" t="str">
        <f>IFERROR(VLOOKUP(H53,$Z$39:$AD$54,4,FALSE),"")</f>
        <v/>
      </c>
      <c r="H55" s="637"/>
      <c r="I55" s="602"/>
      <c r="J55" s="616"/>
      <c r="K55" s="605"/>
      <c r="L55" s="602"/>
      <c r="M55" s="616"/>
      <c r="N55" s="182"/>
      <c r="O55" s="602"/>
      <c r="P55" s="616"/>
      <c r="Q55" s="605"/>
      <c r="R55" s="602"/>
      <c r="S55" s="616"/>
      <c r="T55" s="605"/>
      <c r="U55" s="602"/>
      <c r="V55" s="616"/>
      <c r="W55" s="612"/>
      <c r="Y55" s="190"/>
      <c r="Z55" s="86"/>
      <c r="AA55" s="86"/>
      <c r="AB55" s="86"/>
      <c r="AC55" s="86"/>
      <c r="AD55" s="86"/>
    </row>
    <row r="56" spans="1:30" ht="18" customHeight="1" x14ac:dyDescent="0.5">
      <c r="A56" s="644"/>
      <c r="B56" s="645"/>
      <c r="C56" s="662"/>
      <c r="D56" s="648"/>
      <c r="E56" s="185" t="str">
        <f>IFERROR(VLOOKUP(D53,$Z$39:$AD$54,5,FALSE),"")</f>
        <v/>
      </c>
      <c r="F56" s="186" t="s">
        <v>5</v>
      </c>
      <c r="G56" s="60" t="str">
        <f>IFERROR(VLOOKUP(H53,$Z$39:$AD$54,5,FALSE),"")</f>
        <v/>
      </c>
      <c r="H56" s="649"/>
      <c r="I56" s="639"/>
      <c r="J56" s="186"/>
      <c r="K56" s="640"/>
      <c r="L56" s="639"/>
      <c r="M56" s="643"/>
      <c r="N56" s="187"/>
      <c r="O56" s="639"/>
      <c r="P56" s="643"/>
      <c r="Q56" s="640"/>
      <c r="R56" s="639"/>
      <c r="S56" s="186"/>
      <c r="T56" s="640"/>
      <c r="U56" s="639"/>
      <c r="V56" s="643"/>
      <c r="W56" s="642"/>
      <c r="Y56" s="190"/>
      <c r="Z56" s="86"/>
      <c r="AA56" s="86"/>
      <c r="AB56" s="86"/>
      <c r="AC56" s="86"/>
      <c r="AD56" s="86"/>
    </row>
    <row r="57" spans="1:30" s="173" customFormat="1" ht="18" customHeight="1" x14ac:dyDescent="0.4">
      <c r="A57" s="619" t="s">
        <v>204</v>
      </c>
      <c r="B57" s="622" t="str">
        <f>IFERROR(VLOOKUP(A57,schedule,2,FALSE),"")</f>
        <v/>
      </c>
      <c r="C57" s="660" t="str">
        <f>IFERROR(VLOOKUP(A57,schedule,4,FALSE),"")</f>
        <v/>
      </c>
      <c r="D57" s="628" t="str">
        <f>IFERROR(VLOOKUP(A57,schedule,6,FALSE),"")</f>
        <v/>
      </c>
      <c r="E57" s="629"/>
      <c r="F57" s="632" t="s">
        <v>3</v>
      </c>
      <c r="G57" s="633" t="str">
        <f>IFERROR(VLOOKUP(A57,schedule,17,FALSE),"")</f>
        <v/>
      </c>
      <c r="H57" s="633"/>
      <c r="I57" s="601"/>
      <c r="J57" s="608" t="str">
        <f>IFERROR(VLOOKUP(J59,$E$131:$G$167,3,FALSE),"")</f>
        <v/>
      </c>
      <c r="K57" s="604"/>
      <c r="L57" s="601"/>
      <c r="M57" s="180" t="str">
        <f>IFERROR(VLOOKUP(M58,$E$131:$G$167,3,FALSE),"")</f>
        <v/>
      </c>
      <c r="N57" s="181"/>
      <c r="O57" s="601"/>
      <c r="P57" s="180" t="str">
        <f>IFERROR(VLOOKUP(P58,$E$131:$G$167,3,FALSE),"")</f>
        <v/>
      </c>
      <c r="Q57" s="604"/>
      <c r="R57" s="601"/>
      <c r="S57" s="608" t="str">
        <f>IFERROR(VLOOKUP(S59,$E$131:$G$167,3,FALSE),"")</f>
        <v/>
      </c>
      <c r="T57" s="604"/>
      <c r="U57" s="601"/>
      <c r="V57" s="180" t="str">
        <f>IFERROR(VLOOKUP(V58,$E$131:$G$167,3,FALSE),"")</f>
        <v/>
      </c>
      <c r="W57" s="611"/>
      <c r="Y57" s="189"/>
      <c r="Z57" s="138"/>
      <c r="AA57" s="138"/>
      <c r="AB57" s="138"/>
      <c r="AC57" s="138"/>
      <c r="AD57" s="138"/>
    </row>
    <row r="58" spans="1:30" ht="18" customHeight="1" x14ac:dyDescent="0.5">
      <c r="A58" s="620"/>
      <c r="B58" s="623"/>
      <c r="C58" s="661"/>
      <c r="D58" s="630"/>
      <c r="E58" s="631"/>
      <c r="F58" s="616"/>
      <c r="G58" s="634"/>
      <c r="H58" s="634"/>
      <c r="I58" s="602"/>
      <c r="J58" s="609"/>
      <c r="K58" s="605"/>
      <c r="L58" s="602"/>
      <c r="M58" s="614"/>
      <c r="N58" s="182"/>
      <c r="O58" s="602"/>
      <c r="P58" s="614"/>
      <c r="Q58" s="605"/>
      <c r="R58" s="602"/>
      <c r="S58" s="609"/>
      <c r="T58" s="605"/>
      <c r="U58" s="602"/>
      <c r="V58" s="614"/>
      <c r="W58" s="612"/>
      <c r="Y58" s="190"/>
      <c r="Z58" s="86"/>
      <c r="AA58" s="86"/>
      <c r="AB58" s="86"/>
      <c r="AC58" s="86"/>
      <c r="AD58" s="86"/>
    </row>
    <row r="59" spans="1:30" ht="18" customHeight="1" x14ac:dyDescent="0.5">
      <c r="A59" s="620"/>
      <c r="B59" s="623"/>
      <c r="C59" s="661"/>
      <c r="D59" s="635"/>
      <c r="E59" s="60" t="str">
        <f>IFERROR(VLOOKUP(D59,$Z$39:$AD$54,2,FALSE),"")</f>
        <v/>
      </c>
      <c r="F59" s="59" t="s">
        <v>4</v>
      </c>
      <c r="G59" s="60" t="str">
        <f>IFERROR(VLOOKUP(H59,$Z$39:$AD$54,2,FALSE),"")</f>
        <v/>
      </c>
      <c r="H59" s="637"/>
      <c r="I59" s="602"/>
      <c r="J59" s="616"/>
      <c r="K59" s="605"/>
      <c r="L59" s="603"/>
      <c r="M59" s="615"/>
      <c r="N59" s="183"/>
      <c r="O59" s="603"/>
      <c r="P59" s="615"/>
      <c r="Q59" s="606"/>
      <c r="R59" s="602"/>
      <c r="S59" s="616"/>
      <c r="T59" s="605"/>
      <c r="U59" s="603"/>
      <c r="V59" s="615"/>
      <c r="W59" s="613"/>
      <c r="Y59" s="190"/>
      <c r="Z59" s="86"/>
      <c r="AA59" s="86"/>
      <c r="AB59" s="86"/>
      <c r="AC59" s="86"/>
      <c r="AD59" s="86"/>
    </row>
    <row r="60" spans="1:30" ht="18" customHeight="1" x14ac:dyDescent="0.5">
      <c r="A60" s="620"/>
      <c r="B60" s="623"/>
      <c r="C60" s="661"/>
      <c r="D60" s="635"/>
      <c r="E60" s="60" t="str">
        <f>IFERROR(VLOOKUP(D59,$Z$39:$AD$54,3,FALSE),"")</f>
        <v/>
      </c>
      <c r="F60" s="59" t="b">
        <f>IF(LEFT(C57,2)="男子",$Z$6,IF(LEFT(C57,2)="女子",$Z$5))</f>
        <v>0</v>
      </c>
      <c r="G60" s="60" t="str">
        <f>IFERROR(VLOOKUP(H59,$Z$39:$AD$54,3,FALSE),"")</f>
        <v/>
      </c>
      <c r="H60" s="637"/>
      <c r="I60" s="602"/>
      <c r="J60" s="616"/>
      <c r="K60" s="605"/>
      <c r="L60" s="602"/>
      <c r="M60" s="209" t="str">
        <f>IFERROR(VLOOKUP(M61,$E$131:$G$167,3,FALSE),"")</f>
        <v/>
      </c>
      <c r="N60" s="182"/>
      <c r="O60" s="602"/>
      <c r="P60" s="209" t="str">
        <f>IFERROR(VLOOKUP(P61,$E$131:$G$167,3,FALSE),"")</f>
        <v/>
      </c>
      <c r="Q60" s="605"/>
      <c r="R60" s="602"/>
      <c r="S60" s="616"/>
      <c r="T60" s="605"/>
      <c r="U60" s="602"/>
      <c r="V60" s="209" t="str">
        <f>IFERROR(VLOOKUP(V61,$E$131:$G$167,3,FALSE),"")</f>
        <v/>
      </c>
      <c r="W60" s="612"/>
      <c r="Y60" s="190"/>
      <c r="Z60" s="86"/>
      <c r="AA60" s="86"/>
      <c r="AB60" s="86"/>
      <c r="AC60" s="86"/>
      <c r="AD60" s="86"/>
    </row>
    <row r="61" spans="1:30" ht="18" customHeight="1" x14ac:dyDescent="0.5">
      <c r="A61" s="620"/>
      <c r="B61" s="623"/>
      <c r="C61" s="661"/>
      <c r="D61" s="635"/>
      <c r="E61" s="60" t="str">
        <f>IFERROR(VLOOKUP(D59,$Z$39:$AD$54,4,FALSE),"")</f>
        <v/>
      </c>
      <c r="F61" s="59" t="s">
        <v>8</v>
      </c>
      <c r="G61" s="60" t="str">
        <f>IFERROR(VLOOKUP(H59,$Z$39:$AD$54,4,FALSE),"")</f>
        <v/>
      </c>
      <c r="H61" s="637"/>
      <c r="I61" s="602"/>
      <c r="J61" s="616"/>
      <c r="K61" s="605"/>
      <c r="L61" s="602"/>
      <c r="M61" s="616"/>
      <c r="N61" s="182"/>
      <c r="O61" s="602"/>
      <c r="P61" s="616"/>
      <c r="Q61" s="605"/>
      <c r="R61" s="602"/>
      <c r="S61" s="616"/>
      <c r="T61" s="605"/>
      <c r="U61" s="602"/>
      <c r="V61" s="616"/>
      <c r="W61" s="612"/>
      <c r="Y61" s="190"/>
      <c r="Z61" s="86"/>
      <c r="AA61" s="86"/>
      <c r="AB61" s="86"/>
      <c r="AC61" s="86"/>
      <c r="AD61" s="86"/>
    </row>
    <row r="62" spans="1:30" ht="18" customHeight="1" thickBot="1" x14ac:dyDescent="0.55000000000000004">
      <c r="A62" s="621"/>
      <c r="B62" s="624"/>
      <c r="C62" s="666"/>
      <c r="D62" s="636"/>
      <c r="E62" s="191" t="str">
        <f>IFERROR(VLOOKUP(D59,$Z$39:$AD$54,5,FALSE),"")</f>
        <v/>
      </c>
      <c r="F62" s="192" t="s">
        <v>5</v>
      </c>
      <c r="G62" s="191" t="str">
        <f>IFERROR(VLOOKUP(H59,$Z$39:$AD$54,5,FALSE),"")</f>
        <v/>
      </c>
      <c r="H62" s="638"/>
      <c r="I62" s="607"/>
      <c r="J62" s="192"/>
      <c r="K62" s="610"/>
      <c r="L62" s="607"/>
      <c r="M62" s="618"/>
      <c r="N62" s="210"/>
      <c r="O62" s="607"/>
      <c r="P62" s="618"/>
      <c r="Q62" s="610"/>
      <c r="R62" s="607"/>
      <c r="S62" s="192"/>
      <c r="T62" s="610"/>
      <c r="U62" s="607"/>
      <c r="V62" s="618"/>
      <c r="W62" s="617"/>
      <c r="Y62" s="190"/>
      <c r="Z62" s="86"/>
      <c r="AA62" s="86"/>
      <c r="AB62" s="86"/>
      <c r="AC62" s="86"/>
      <c r="AD62" s="86"/>
    </row>
    <row r="63" spans="1:30" ht="35" customHeight="1" x14ac:dyDescent="0.5">
      <c r="E63" s="190"/>
      <c r="F63" s="194"/>
      <c r="G63" s="194"/>
      <c r="H63" s="84"/>
      <c r="J63" s="138"/>
      <c r="K63" s="195"/>
      <c r="L63" s="196"/>
      <c r="N63" s="195"/>
      <c r="O63" s="84"/>
      <c r="P63" s="195"/>
      <c r="R63" s="84"/>
      <c r="S63" s="195"/>
      <c r="T63" s="195"/>
      <c r="U63" s="195"/>
      <c r="W63" s="195"/>
      <c r="Y63" s="190"/>
      <c r="Z63" s="138"/>
      <c r="AA63" s="138"/>
      <c r="AB63" s="138"/>
      <c r="AC63" s="138"/>
      <c r="AD63" s="138"/>
    </row>
    <row r="64" spans="1:30" ht="35" customHeight="1" thickBot="1" x14ac:dyDescent="0.7">
      <c r="E64" s="84"/>
      <c r="F64" s="197"/>
      <c r="G64" s="84"/>
      <c r="H64" s="84"/>
      <c r="K64" s="195"/>
      <c r="L64" s="196"/>
      <c r="M64" s="199" t="s">
        <v>160</v>
      </c>
      <c r="N64" s="211"/>
      <c r="O64" s="211"/>
      <c r="P64" s="211"/>
      <c r="Q64" s="211"/>
      <c r="R64" s="211"/>
      <c r="S64" s="211"/>
      <c r="T64" s="211"/>
      <c r="U64" s="211"/>
      <c r="V64" s="211"/>
      <c r="W64" s="200"/>
      <c r="Y64" s="190"/>
      <c r="Z64" s="86"/>
      <c r="AA64" s="86"/>
      <c r="AB64" s="86"/>
      <c r="AC64" s="86"/>
      <c r="AD64" s="86"/>
    </row>
    <row r="65" spans="1:30" ht="35" customHeight="1" x14ac:dyDescent="0.95">
      <c r="A65" s="148" t="s">
        <v>18</v>
      </c>
      <c r="B65" s="212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51"/>
      <c r="P65" s="201"/>
      <c r="Q65" s="149"/>
      <c r="R65" s="151"/>
      <c r="T65" s="201"/>
      <c r="U65" s="149"/>
      <c r="V65" s="150"/>
      <c r="W65" s="149"/>
      <c r="Y65" s="190"/>
      <c r="AB65" s="213"/>
      <c r="AC65" s="213"/>
      <c r="AD65" s="213"/>
    </row>
    <row r="66" spans="1:30" ht="35" customHeight="1" x14ac:dyDescent="0.75">
      <c r="A66" s="665" t="e">
        <f>#REF!</f>
        <v>#REF!</v>
      </c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149"/>
      <c r="O66" s="202"/>
      <c r="P66" s="203"/>
      <c r="Q66" s="149"/>
      <c r="R66" s="155"/>
      <c r="S66" s="155"/>
      <c r="T66" s="149"/>
      <c r="U66" s="149"/>
      <c r="V66" s="155"/>
      <c r="W66" s="149"/>
      <c r="Y66" s="190"/>
      <c r="AB66" s="213"/>
      <c r="AC66" s="213"/>
      <c r="AD66" s="213"/>
    </row>
    <row r="67" spans="1:30" ht="35" customHeight="1" x14ac:dyDescent="0.75">
      <c r="A67" s="697" t="s">
        <v>109</v>
      </c>
      <c r="B67" s="697"/>
      <c r="C67" s="697"/>
      <c r="D67" s="697"/>
      <c r="E67" s="697"/>
      <c r="F67" s="697"/>
      <c r="G67" s="697"/>
      <c r="H67" s="157"/>
      <c r="I67" s="657" t="e">
        <f>#REF!</f>
        <v>#REF!</v>
      </c>
      <c r="J67" s="657"/>
      <c r="K67" s="657"/>
      <c r="L67" s="657"/>
      <c r="M67" s="657"/>
      <c r="N67" s="657"/>
      <c r="O67" s="657"/>
      <c r="P67" s="657"/>
      <c r="Q67" s="657"/>
      <c r="R67" s="153"/>
      <c r="S67" s="159" t="s">
        <v>19</v>
      </c>
      <c r="T67" s="160"/>
      <c r="U67" s="160"/>
      <c r="V67" s="153"/>
      <c r="W67" s="160"/>
      <c r="X67" s="84" ph="1"/>
      <c r="Y67" s="190" ph="1"/>
      <c r="Z67" s="84" ph="1"/>
      <c r="AB67" s="213"/>
      <c r="AC67" s="213"/>
      <c r="AD67" s="213"/>
    </row>
    <row r="68" spans="1:30" ht="11" customHeight="1" thickBot="1" x14ac:dyDescent="0.65">
      <c r="A68" s="204"/>
      <c r="B68" s="691"/>
      <c r="C68" s="691"/>
      <c r="D68" s="691"/>
      <c r="E68" s="691"/>
      <c r="F68" s="691"/>
      <c r="G68" s="162"/>
      <c r="H68" s="143"/>
      <c r="I68" s="205"/>
      <c r="J68" s="206"/>
      <c r="K68" s="205"/>
      <c r="L68" s="82"/>
      <c r="M68" s="207"/>
      <c r="N68" s="205"/>
      <c r="O68" s="162"/>
      <c r="P68" s="208"/>
      <c r="Q68" s="205"/>
      <c r="R68" s="166"/>
      <c r="S68" s="208"/>
      <c r="T68" s="205"/>
      <c r="U68" s="205"/>
      <c r="V68" s="162"/>
      <c r="W68" s="205"/>
      <c r="Y68" s="190"/>
      <c r="AB68" s="213"/>
      <c r="AC68" s="213"/>
      <c r="AD68" s="213"/>
    </row>
    <row r="69" spans="1:30" ht="18" customHeight="1" x14ac:dyDescent="0.5">
      <c r="A69" s="678" t="s">
        <v>20</v>
      </c>
      <c r="B69" s="680" t="s">
        <v>0</v>
      </c>
      <c r="C69" s="680" t="s">
        <v>7</v>
      </c>
      <c r="D69" s="672" t="s">
        <v>1</v>
      </c>
      <c r="E69" s="673"/>
      <c r="F69" s="167"/>
      <c r="G69" s="673" t="s">
        <v>1</v>
      </c>
      <c r="H69" s="676"/>
      <c r="I69" s="168"/>
      <c r="J69" s="682" t="s">
        <v>21</v>
      </c>
      <c r="K69" s="169"/>
      <c r="L69" s="170"/>
      <c r="M69" s="653" t="s">
        <v>9</v>
      </c>
      <c r="N69" s="171"/>
      <c r="O69" s="170"/>
      <c r="P69" s="653" t="s">
        <v>22</v>
      </c>
      <c r="Q69" s="171"/>
      <c r="R69" s="170"/>
      <c r="S69" s="653" t="s">
        <v>23</v>
      </c>
      <c r="T69" s="171"/>
      <c r="U69" s="170"/>
      <c r="V69" s="653" t="s">
        <v>24</v>
      </c>
      <c r="W69" s="172"/>
      <c r="Y69" s="190"/>
      <c r="AB69" s="213"/>
      <c r="AC69" s="213"/>
      <c r="AD69" s="213"/>
    </row>
    <row r="70" spans="1:30" ht="18" customHeight="1" x14ac:dyDescent="0.5">
      <c r="A70" s="679"/>
      <c r="B70" s="681"/>
      <c r="C70" s="681"/>
      <c r="D70" s="674"/>
      <c r="E70" s="675"/>
      <c r="F70" s="174"/>
      <c r="G70" s="675"/>
      <c r="H70" s="677"/>
      <c r="I70" s="175"/>
      <c r="J70" s="683"/>
      <c r="K70" s="176"/>
      <c r="L70" s="177"/>
      <c r="M70" s="654"/>
      <c r="N70" s="178"/>
      <c r="O70" s="177"/>
      <c r="P70" s="654"/>
      <c r="Q70" s="178"/>
      <c r="R70" s="177"/>
      <c r="S70" s="654"/>
      <c r="T70" s="178"/>
      <c r="U70" s="177"/>
      <c r="V70" s="654"/>
      <c r="W70" s="179"/>
      <c r="X70" s="84" ph="1"/>
      <c r="Y70" s="190" ph="1"/>
      <c r="Z70" s="84" ph="1"/>
    </row>
    <row r="71" spans="1:30" s="150" customFormat="1" ht="18" customHeight="1" x14ac:dyDescent="0.6">
      <c r="A71" s="619" t="s">
        <v>207</v>
      </c>
      <c r="B71" s="622" t="str">
        <f>IFERROR(VLOOKUP(A71,schedule,2,FALSE),"")</f>
        <v/>
      </c>
      <c r="C71" s="650" t="str">
        <f>IFERROR(VLOOKUP(A71,schedule,4,FALSE),"")</f>
        <v/>
      </c>
      <c r="D71" s="628" t="str">
        <f>IFERROR(VLOOKUP(A71,schedule,6,FALSE),"")</f>
        <v/>
      </c>
      <c r="E71" s="629"/>
      <c r="F71" s="632" t="s">
        <v>3</v>
      </c>
      <c r="G71" s="633" t="str">
        <f>IFERROR(VLOOKUP(A71,schedule,17,FALSE),"")</f>
        <v/>
      </c>
      <c r="H71" s="633"/>
      <c r="I71" s="601"/>
      <c r="J71" s="608" t="str">
        <f>IFERROR(VLOOKUP(J73,$E$131:$G$167,3,FALSE),"")</f>
        <v/>
      </c>
      <c r="K71" s="604"/>
      <c r="L71" s="601"/>
      <c r="M71" s="180" t="str">
        <f>IFERROR(VLOOKUP(M72,$E$131:$G$167,3,FALSE),"")</f>
        <v/>
      </c>
      <c r="N71" s="181"/>
      <c r="O71" s="601"/>
      <c r="P71" s="180" t="str">
        <f>IFERROR(VLOOKUP(P72,$E$131:$G$167,3,FALSE),"")</f>
        <v/>
      </c>
      <c r="Q71" s="604"/>
      <c r="R71" s="601"/>
      <c r="S71" s="608" t="str">
        <f>IFERROR(VLOOKUP(S73,$E$131:$G$167,3,FALSE),"")</f>
        <v/>
      </c>
      <c r="T71" s="604"/>
      <c r="U71" s="601"/>
      <c r="V71" s="180" t="str">
        <f>IFERROR(VLOOKUP(V72,$E$131:$G$167,3,FALSE),"")</f>
        <v/>
      </c>
      <c r="W71" s="611"/>
      <c r="Y71" s="214"/>
      <c r="Z71" s="86"/>
      <c r="AA71" s="86"/>
      <c r="AB71" s="86"/>
      <c r="AC71" s="86"/>
      <c r="AD71" s="86"/>
    </row>
    <row r="72" spans="1:30" s="155" customFormat="1" ht="18" customHeight="1" x14ac:dyDescent="0.6">
      <c r="A72" s="620"/>
      <c r="B72" s="623"/>
      <c r="C72" s="655"/>
      <c r="D72" s="630"/>
      <c r="E72" s="631"/>
      <c r="F72" s="616"/>
      <c r="G72" s="634"/>
      <c r="H72" s="634"/>
      <c r="I72" s="602"/>
      <c r="J72" s="609"/>
      <c r="K72" s="605"/>
      <c r="L72" s="602"/>
      <c r="M72" s="614"/>
      <c r="N72" s="182"/>
      <c r="O72" s="602"/>
      <c r="P72" s="614"/>
      <c r="Q72" s="605"/>
      <c r="R72" s="602"/>
      <c r="S72" s="609"/>
      <c r="T72" s="605"/>
      <c r="U72" s="602"/>
      <c r="V72" s="614"/>
      <c r="W72" s="612"/>
      <c r="Y72" s="215"/>
      <c r="Z72" s="216"/>
      <c r="AA72" s="216"/>
      <c r="AB72" s="216"/>
      <c r="AC72" s="216"/>
      <c r="AD72" s="216"/>
    </row>
    <row r="73" spans="1:30" s="155" customFormat="1" ht="18" customHeight="1" x14ac:dyDescent="0.6">
      <c r="A73" s="620"/>
      <c r="B73" s="623"/>
      <c r="C73" s="655"/>
      <c r="D73" s="647"/>
      <c r="E73" s="60" t="str">
        <f>IFERROR(VLOOKUP(D73,$Z$39:$AD$54,2,FALSE),"")</f>
        <v/>
      </c>
      <c r="F73" s="59" t="s">
        <v>4</v>
      </c>
      <c r="G73" s="60" t="str">
        <f>IFERROR(VLOOKUP(H73,$Z$39:$AD$54,2,FALSE),"")</f>
        <v/>
      </c>
      <c r="H73" s="637"/>
      <c r="I73" s="602"/>
      <c r="J73" s="616"/>
      <c r="K73" s="605"/>
      <c r="L73" s="603"/>
      <c r="M73" s="615"/>
      <c r="N73" s="183"/>
      <c r="O73" s="603"/>
      <c r="P73" s="615"/>
      <c r="Q73" s="606"/>
      <c r="R73" s="602"/>
      <c r="S73" s="616"/>
      <c r="T73" s="605"/>
      <c r="U73" s="603"/>
      <c r="V73" s="615"/>
      <c r="W73" s="613"/>
      <c r="Y73" s="215"/>
      <c r="Z73" s="216"/>
      <c r="AA73" s="216"/>
      <c r="AB73" s="216"/>
      <c r="AC73" s="216"/>
      <c r="AD73" s="216"/>
    </row>
    <row r="74" spans="1:30" s="162" customFormat="1" ht="18" customHeight="1" x14ac:dyDescent="0.5">
      <c r="A74" s="620"/>
      <c r="B74" s="623"/>
      <c r="C74" s="655"/>
      <c r="D74" s="647"/>
      <c r="E74" s="60" t="str">
        <f>IFERROR(VLOOKUP(D73,$Z$39:$AD$54,3,FALSE),"")</f>
        <v/>
      </c>
      <c r="F74" s="59" t="b">
        <f>IF(LEFT(C71,2)="男子",$Z$6,IF(LEFT(C71,2)="女子",$Z$5))</f>
        <v>0</v>
      </c>
      <c r="G74" s="60" t="str">
        <f>IFERROR(VLOOKUP(H73,$Z$39:$AD$54,3,FALSE),"")</f>
        <v/>
      </c>
      <c r="H74" s="637"/>
      <c r="I74" s="602"/>
      <c r="J74" s="616"/>
      <c r="K74" s="605"/>
      <c r="L74" s="641"/>
      <c r="M74" s="209" t="str">
        <f>IFERROR(VLOOKUP(M75,$E$131:$G$167,3,FALSE),"")</f>
        <v/>
      </c>
      <c r="N74" s="184"/>
      <c r="O74" s="641"/>
      <c r="P74" s="209" t="str">
        <f>IFERROR(VLOOKUP(P75,$E$131:$G$167,3,FALSE),"")</f>
        <v/>
      </c>
      <c r="Q74" s="605"/>
      <c r="R74" s="602"/>
      <c r="S74" s="616"/>
      <c r="T74" s="605"/>
      <c r="U74" s="641"/>
      <c r="V74" s="209" t="str">
        <f>IFERROR(VLOOKUP(V75,$E$131:$G$167,3,FALSE),"")</f>
        <v/>
      </c>
      <c r="W74" s="612"/>
      <c r="Y74" s="217"/>
      <c r="Z74" s="86"/>
      <c r="AA74" s="86"/>
      <c r="AB74" s="86"/>
      <c r="AC74" s="86"/>
      <c r="AD74" s="86"/>
    </row>
    <row r="75" spans="1:30" s="173" customFormat="1" ht="18" customHeight="1" x14ac:dyDescent="0.4">
      <c r="A75" s="620"/>
      <c r="B75" s="623"/>
      <c r="C75" s="655"/>
      <c r="D75" s="647"/>
      <c r="E75" s="60" t="str">
        <f>IFERROR(VLOOKUP(D73,$Z$39:$AD$54,4,FALSE),"")</f>
        <v/>
      </c>
      <c r="F75" s="59" t="s">
        <v>8</v>
      </c>
      <c r="G75" s="60" t="str">
        <f>IFERROR(VLOOKUP(H73,$Z$39:$AD$54,4,FALSE),"")</f>
        <v/>
      </c>
      <c r="H75" s="637"/>
      <c r="I75" s="602"/>
      <c r="J75" s="616"/>
      <c r="K75" s="605"/>
      <c r="L75" s="602"/>
      <c r="M75" s="616"/>
      <c r="N75" s="182"/>
      <c r="O75" s="602"/>
      <c r="P75" s="616"/>
      <c r="Q75" s="605"/>
      <c r="R75" s="602"/>
      <c r="S75" s="616"/>
      <c r="T75" s="605"/>
      <c r="U75" s="602"/>
      <c r="V75" s="616"/>
      <c r="W75" s="612"/>
      <c r="Y75" s="189"/>
      <c r="Z75" s="85"/>
      <c r="AA75" s="85"/>
      <c r="AB75" s="85"/>
      <c r="AC75" s="85"/>
      <c r="AD75" s="85"/>
    </row>
    <row r="76" spans="1:30" s="173" customFormat="1" ht="18" customHeight="1" x14ac:dyDescent="0.4">
      <c r="A76" s="644"/>
      <c r="B76" s="645"/>
      <c r="C76" s="656"/>
      <c r="D76" s="648"/>
      <c r="E76" s="185" t="str">
        <f>IFERROR(VLOOKUP(D73,$Z$39:$AD$54,5,FALSE),"")</f>
        <v/>
      </c>
      <c r="F76" s="186" t="s">
        <v>5</v>
      </c>
      <c r="G76" s="60" t="str">
        <f>IFERROR(VLOOKUP(H73,$Z$39:$AD$54,5,FALSE),"")</f>
        <v/>
      </c>
      <c r="H76" s="649"/>
      <c r="I76" s="639"/>
      <c r="J76" s="186"/>
      <c r="K76" s="640"/>
      <c r="L76" s="639"/>
      <c r="M76" s="643"/>
      <c r="N76" s="187"/>
      <c r="O76" s="639"/>
      <c r="P76" s="643"/>
      <c r="Q76" s="640"/>
      <c r="R76" s="639"/>
      <c r="S76" s="186"/>
      <c r="T76" s="640"/>
      <c r="U76" s="639"/>
      <c r="V76" s="643"/>
      <c r="W76" s="642"/>
      <c r="Y76" s="189"/>
      <c r="Z76" s="85"/>
      <c r="AA76" s="85"/>
      <c r="AB76" s="85"/>
      <c r="AC76" s="85"/>
      <c r="AD76" s="85"/>
    </row>
    <row r="77" spans="1:30" s="173" customFormat="1" ht="18" customHeight="1" x14ac:dyDescent="0.4">
      <c r="A77" s="619" t="s">
        <v>198</v>
      </c>
      <c r="B77" s="622" t="str">
        <f>IFERROR(VLOOKUP(A77,schedule,2,FALSE),"")</f>
        <v/>
      </c>
      <c r="C77" s="650" t="str">
        <f>IFERROR(VLOOKUP(A77,schedule,4,FALSE),"")</f>
        <v/>
      </c>
      <c r="D77" s="628" t="str">
        <f>IFERROR(VLOOKUP(A77,schedule,6,FALSE),"")</f>
        <v/>
      </c>
      <c r="E77" s="629"/>
      <c r="F77" s="632" t="s">
        <v>3</v>
      </c>
      <c r="G77" s="633" t="str">
        <f>IFERROR(VLOOKUP(A77,schedule,17,FALSE),"")</f>
        <v/>
      </c>
      <c r="H77" s="633"/>
      <c r="I77" s="601"/>
      <c r="J77" s="608" t="str">
        <f>IFERROR(VLOOKUP(J79,$E$131:$G$167,3,FALSE),"")</f>
        <v/>
      </c>
      <c r="K77" s="604"/>
      <c r="L77" s="601"/>
      <c r="M77" s="180" t="str">
        <f>IFERROR(VLOOKUP(M78,$E$131:$G$167,3,FALSE),"")</f>
        <v/>
      </c>
      <c r="N77" s="181"/>
      <c r="O77" s="601"/>
      <c r="P77" s="180" t="str">
        <f>IFERROR(VLOOKUP(P78,$E$131:$G$167,3,FALSE),"")</f>
        <v/>
      </c>
      <c r="Q77" s="604"/>
      <c r="R77" s="601"/>
      <c r="S77" s="608" t="str">
        <f>IFERROR(VLOOKUP(S79,$E$131:$G$167,3,FALSE),"")</f>
        <v/>
      </c>
      <c r="T77" s="604"/>
      <c r="U77" s="601"/>
      <c r="V77" s="180" t="str">
        <f>IFERROR(VLOOKUP(V78,$E$131:$G$167,3,FALSE),"")</f>
        <v/>
      </c>
      <c r="W77" s="611"/>
      <c r="Y77" s="189"/>
      <c r="Z77" s="138"/>
      <c r="AA77" s="138"/>
      <c r="AB77" s="138"/>
      <c r="AC77" s="138"/>
      <c r="AD77" s="138"/>
    </row>
    <row r="78" spans="1:30" s="173" customFormat="1" ht="18" customHeight="1" x14ac:dyDescent="0.4">
      <c r="A78" s="620"/>
      <c r="B78" s="623"/>
      <c r="C78" s="651"/>
      <c r="D78" s="630"/>
      <c r="E78" s="631"/>
      <c r="F78" s="616"/>
      <c r="G78" s="634"/>
      <c r="H78" s="634"/>
      <c r="I78" s="602"/>
      <c r="J78" s="609"/>
      <c r="K78" s="605"/>
      <c r="L78" s="602"/>
      <c r="M78" s="614"/>
      <c r="N78" s="182"/>
      <c r="O78" s="602"/>
      <c r="P78" s="614"/>
      <c r="Q78" s="605"/>
      <c r="R78" s="602"/>
      <c r="S78" s="609"/>
      <c r="T78" s="605"/>
      <c r="U78" s="602"/>
      <c r="V78" s="614"/>
      <c r="W78" s="612"/>
      <c r="Y78" s="189"/>
      <c r="Z78" s="86"/>
      <c r="AA78" s="86"/>
      <c r="AB78" s="86"/>
      <c r="AC78" s="86"/>
      <c r="AD78" s="86"/>
    </row>
    <row r="79" spans="1:30" ht="18" customHeight="1" x14ac:dyDescent="0.5">
      <c r="A79" s="620"/>
      <c r="B79" s="623"/>
      <c r="C79" s="651"/>
      <c r="D79" s="647"/>
      <c r="E79" s="60" t="str">
        <f>IFERROR(VLOOKUP(D79,$Z$39:$AD$54,2,FALSE),"")</f>
        <v/>
      </c>
      <c r="F79" s="59" t="s">
        <v>4</v>
      </c>
      <c r="G79" s="60" t="str">
        <f>IFERROR(VLOOKUP(H79,$Z$39:$AD$54,2,FALSE),"")</f>
        <v/>
      </c>
      <c r="H79" s="637"/>
      <c r="I79" s="602"/>
      <c r="J79" s="616"/>
      <c r="K79" s="605"/>
      <c r="L79" s="603"/>
      <c r="M79" s="615"/>
      <c r="N79" s="183"/>
      <c r="O79" s="603"/>
      <c r="P79" s="615"/>
      <c r="Q79" s="606"/>
      <c r="R79" s="602"/>
      <c r="S79" s="616"/>
      <c r="T79" s="605"/>
      <c r="U79" s="603"/>
      <c r="V79" s="615"/>
      <c r="W79" s="613"/>
      <c r="Y79" s="190"/>
      <c r="Z79" s="86"/>
      <c r="AA79" s="86"/>
      <c r="AB79" s="86"/>
      <c r="AC79" s="86"/>
      <c r="AD79" s="86"/>
    </row>
    <row r="80" spans="1:30" ht="18" customHeight="1" x14ac:dyDescent="0.5">
      <c r="A80" s="620"/>
      <c r="B80" s="623"/>
      <c r="C80" s="651"/>
      <c r="D80" s="647"/>
      <c r="E80" s="60" t="str">
        <f>IFERROR(VLOOKUP(D79,$Z$39:$AD$54,3,FALSE),"")</f>
        <v/>
      </c>
      <c r="F80" s="59" t="b">
        <f>IF(LEFT(C77,2)="男子",$Z$6,IF(LEFT(C77,2)="女子",$Z$5))</f>
        <v>0</v>
      </c>
      <c r="G80" s="60" t="str">
        <f>IFERROR(VLOOKUP(H79,$Z$39:$AD$54,3,FALSE),"")</f>
        <v/>
      </c>
      <c r="H80" s="637"/>
      <c r="I80" s="602"/>
      <c r="J80" s="616"/>
      <c r="K80" s="605"/>
      <c r="L80" s="641"/>
      <c r="M80" s="209" t="str">
        <f>IFERROR(VLOOKUP(M81,$E$131:$G$167,3,FALSE),"")</f>
        <v/>
      </c>
      <c r="N80" s="184"/>
      <c r="O80" s="641"/>
      <c r="P80" s="209" t="str">
        <f>IFERROR(VLOOKUP(P81,$E$131:$G$167,3,FALSE),"")</f>
        <v/>
      </c>
      <c r="Q80" s="605"/>
      <c r="R80" s="602"/>
      <c r="S80" s="616"/>
      <c r="T80" s="605"/>
      <c r="U80" s="641"/>
      <c r="V80" s="209" t="str">
        <f>IFERROR(VLOOKUP(V81,$E$131:$G$167,3,FALSE),"")</f>
        <v/>
      </c>
      <c r="W80" s="612"/>
      <c r="Y80" s="190"/>
      <c r="Z80" s="86"/>
      <c r="AA80" s="86"/>
      <c r="AB80" s="86"/>
      <c r="AC80" s="86"/>
      <c r="AD80" s="86"/>
    </row>
    <row r="81" spans="1:30" ht="18" customHeight="1" x14ac:dyDescent="0.5">
      <c r="A81" s="620"/>
      <c r="B81" s="623"/>
      <c r="C81" s="651"/>
      <c r="D81" s="647"/>
      <c r="E81" s="60" t="str">
        <f>IFERROR(VLOOKUP(D79,$Z$39:$AD$54,4,FALSE),"")</f>
        <v/>
      </c>
      <c r="F81" s="59" t="s">
        <v>8</v>
      </c>
      <c r="G81" s="60" t="str">
        <f>IFERROR(VLOOKUP(H79,$Z$39:$AD$54,4,FALSE),"")</f>
        <v/>
      </c>
      <c r="H81" s="637"/>
      <c r="I81" s="602"/>
      <c r="J81" s="616"/>
      <c r="K81" s="605"/>
      <c r="L81" s="602"/>
      <c r="M81" s="616"/>
      <c r="N81" s="182"/>
      <c r="O81" s="602"/>
      <c r="P81" s="616"/>
      <c r="Q81" s="605"/>
      <c r="R81" s="602"/>
      <c r="S81" s="616"/>
      <c r="T81" s="605"/>
      <c r="U81" s="602"/>
      <c r="V81" s="616"/>
      <c r="W81" s="612"/>
      <c r="Y81" s="190"/>
      <c r="Z81" s="86"/>
      <c r="AA81" s="86"/>
      <c r="AB81" s="86"/>
      <c r="AC81" s="86"/>
      <c r="AD81" s="86"/>
    </row>
    <row r="82" spans="1:30" ht="18" customHeight="1" x14ac:dyDescent="0.5">
      <c r="A82" s="644"/>
      <c r="B82" s="645"/>
      <c r="C82" s="652"/>
      <c r="D82" s="648"/>
      <c r="E82" s="185" t="str">
        <f>IFERROR(VLOOKUP(D79,$Z$39:$AD$54,5,FALSE),"")</f>
        <v/>
      </c>
      <c r="F82" s="186" t="s">
        <v>5</v>
      </c>
      <c r="G82" s="60" t="str">
        <f>IFERROR(VLOOKUP(H79,$Z$39:$AD$54,5,FALSE),"")</f>
        <v/>
      </c>
      <c r="H82" s="637"/>
      <c r="I82" s="602"/>
      <c r="J82" s="186"/>
      <c r="K82" s="640"/>
      <c r="L82" s="639"/>
      <c r="M82" s="643"/>
      <c r="N82" s="187"/>
      <c r="O82" s="639"/>
      <c r="P82" s="643"/>
      <c r="Q82" s="640"/>
      <c r="R82" s="639"/>
      <c r="S82" s="186"/>
      <c r="T82" s="640"/>
      <c r="U82" s="639"/>
      <c r="V82" s="643"/>
      <c r="W82" s="642"/>
      <c r="Y82" s="190"/>
      <c r="Z82" s="86"/>
      <c r="AA82" s="86"/>
      <c r="AB82" s="86"/>
      <c r="AC82" s="86"/>
      <c r="AD82" s="86"/>
    </row>
    <row r="83" spans="1:30" s="173" customFormat="1" ht="18" customHeight="1" x14ac:dyDescent="0.4">
      <c r="A83" s="619" t="s">
        <v>199</v>
      </c>
      <c r="B83" s="622" t="str">
        <f>IFERROR(VLOOKUP(A83,schedule,2,FALSE),"")</f>
        <v/>
      </c>
      <c r="C83" s="625" t="str">
        <f>IFERROR(VLOOKUP(A83,schedule,4,FALSE),"")</f>
        <v/>
      </c>
      <c r="D83" s="628" t="str">
        <f>IFERROR(VLOOKUP(A83,schedule,6,FALSE),"")</f>
        <v/>
      </c>
      <c r="E83" s="629"/>
      <c r="F83" s="632" t="s">
        <v>3</v>
      </c>
      <c r="G83" s="633" t="str">
        <f>IFERROR(VLOOKUP(A83,schedule,17,FALSE),"")</f>
        <v/>
      </c>
      <c r="H83" s="633"/>
      <c r="I83" s="601"/>
      <c r="J83" s="608" t="str">
        <f>IFERROR(VLOOKUP(J85,$E$131:$G$167,3,FALSE),"")</f>
        <v/>
      </c>
      <c r="K83" s="604"/>
      <c r="L83" s="601"/>
      <c r="M83" s="180" t="str">
        <f>IFERROR(VLOOKUP(M84,$E$131:$G$167,3,FALSE),"")</f>
        <v/>
      </c>
      <c r="N83" s="181"/>
      <c r="O83" s="601"/>
      <c r="P83" s="180" t="str">
        <f>IFERROR(VLOOKUP(P84,$E$131:$G$167,3,FALSE),"")</f>
        <v/>
      </c>
      <c r="Q83" s="604"/>
      <c r="R83" s="601"/>
      <c r="S83" s="608" t="str">
        <f>IFERROR(VLOOKUP(S85,$E$131:$G$167,3,FALSE),"")</f>
        <v/>
      </c>
      <c r="T83" s="604"/>
      <c r="U83" s="601"/>
      <c r="V83" s="180" t="str">
        <f>IFERROR(VLOOKUP(V84,$E$131:$G$167,3,FALSE),"")</f>
        <v/>
      </c>
      <c r="W83" s="611"/>
      <c r="Y83" s="189"/>
      <c r="Z83" s="138"/>
      <c r="AA83" s="138"/>
      <c r="AB83" s="138"/>
      <c r="AC83" s="138"/>
      <c r="AD83" s="138"/>
    </row>
    <row r="84" spans="1:30" s="173" customFormat="1" ht="18" customHeight="1" x14ac:dyDescent="0.4">
      <c r="A84" s="620"/>
      <c r="B84" s="623"/>
      <c r="C84" s="626"/>
      <c r="D84" s="630"/>
      <c r="E84" s="631"/>
      <c r="F84" s="616"/>
      <c r="G84" s="634"/>
      <c r="H84" s="634"/>
      <c r="I84" s="602"/>
      <c r="J84" s="609"/>
      <c r="K84" s="605"/>
      <c r="L84" s="602"/>
      <c r="M84" s="614"/>
      <c r="N84" s="182"/>
      <c r="O84" s="602"/>
      <c r="P84" s="614"/>
      <c r="Q84" s="605"/>
      <c r="R84" s="602"/>
      <c r="S84" s="609"/>
      <c r="T84" s="605"/>
      <c r="U84" s="602"/>
      <c r="V84" s="614"/>
      <c r="W84" s="612"/>
      <c r="Y84" s="189"/>
      <c r="Z84" s="86"/>
      <c r="AA84" s="86"/>
      <c r="AB84" s="86"/>
      <c r="AC84" s="86"/>
      <c r="AD84" s="86"/>
    </row>
    <row r="85" spans="1:30" ht="18" customHeight="1" x14ac:dyDescent="0.5">
      <c r="A85" s="620"/>
      <c r="B85" s="623"/>
      <c r="C85" s="626"/>
      <c r="D85" s="647"/>
      <c r="E85" s="60" t="str">
        <f>IFERROR(VLOOKUP(D85,$Z$7:$AD$22,2,FALSE),"")</f>
        <v/>
      </c>
      <c r="F85" s="59" t="s">
        <v>4</v>
      </c>
      <c r="G85" s="60" t="str">
        <f>IFERROR(VLOOKUP(H85,$Z$7:$AD$22,2,FALSE),"")</f>
        <v/>
      </c>
      <c r="H85" s="637"/>
      <c r="I85" s="602"/>
      <c r="J85" s="616"/>
      <c r="K85" s="605"/>
      <c r="L85" s="603"/>
      <c r="M85" s="615"/>
      <c r="N85" s="183"/>
      <c r="O85" s="603"/>
      <c r="P85" s="615"/>
      <c r="Q85" s="606"/>
      <c r="R85" s="602"/>
      <c r="S85" s="616"/>
      <c r="T85" s="605"/>
      <c r="U85" s="603"/>
      <c r="V85" s="615"/>
      <c r="W85" s="613"/>
      <c r="Y85" s="190"/>
      <c r="Z85" s="86"/>
      <c r="AA85" s="86"/>
      <c r="AB85" s="86"/>
      <c r="AC85" s="86"/>
      <c r="AD85" s="86"/>
    </row>
    <row r="86" spans="1:30" ht="18" customHeight="1" x14ac:dyDescent="0.5">
      <c r="A86" s="620"/>
      <c r="B86" s="623"/>
      <c r="C86" s="626"/>
      <c r="D86" s="647"/>
      <c r="E86" s="60" t="str">
        <f>IFERROR(VLOOKUP(D85,$Z$7:$AD$22,3,FALSE),"")</f>
        <v/>
      </c>
      <c r="F86" s="59" t="b">
        <f>IF(LEFT(C83,2)="男子",$Z$6,IF(LEFT(C83,2)="女子",$Z$5))</f>
        <v>0</v>
      </c>
      <c r="G86" s="60" t="str">
        <f>IFERROR(VLOOKUP(H85,$Z$7:$AD$22,3,FALSE),"")</f>
        <v/>
      </c>
      <c r="H86" s="637"/>
      <c r="I86" s="602"/>
      <c r="J86" s="616"/>
      <c r="K86" s="605"/>
      <c r="L86" s="641"/>
      <c r="M86" s="209" t="str">
        <f>IFERROR(VLOOKUP(M87,$E$131:$G$167,3,FALSE),"")</f>
        <v/>
      </c>
      <c r="N86" s="184"/>
      <c r="O86" s="641"/>
      <c r="P86" s="209" t="str">
        <f>IFERROR(VLOOKUP(P87,$E$131:$G$167,3,FALSE),"")</f>
        <v/>
      </c>
      <c r="Q86" s="605"/>
      <c r="R86" s="602"/>
      <c r="S86" s="616"/>
      <c r="T86" s="605"/>
      <c r="U86" s="641"/>
      <c r="V86" s="209" t="str">
        <f>IFERROR(VLOOKUP(V87,$E$131:$G$167,3,FALSE),"")</f>
        <v/>
      </c>
      <c r="W86" s="612"/>
      <c r="Y86" s="190"/>
      <c r="Z86" s="86"/>
      <c r="AA86" s="86"/>
      <c r="AB86" s="86"/>
      <c r="AC86" s="86"/>
      <c r="AD86" s="86"/>
    </row>
    <row r="87" spans="1:30" ht="18" customHeight="1" x14ac:dyDescent="0.5">
      <c r="A87" s="620"/>
      <c r="B87" s="623"/>
      <c r="C87" s="626"/>
      <c r="D87" s="647"/>
      <c r="E87" s="60" t="str">
        <f>IFERROR(VLOOKUP(D85,$Z$7:$AD$22,4,FALSE),"")</f>
        <v/>
      </c>
      <c r="F87" s="59" t="s">
        <v>8</v>
      </c>
      <c r="G87" s="60" t="str">
        <f>IFERROR(VLOOKUP(H85,$Z$7:$AD$22,4,FALSE),"")</f>
        <v/>
      </c>
      <c r="H87" s="637"/>
      <c r="I87" s="602"/>
      <c r="J87" s="616"/>
      <c r="K87" s="605"/>
      <c r="L87" s="602"/>
      <c r="M87" s="616"/>
      <c r="N87" s="182"/>
      <c r="O87" s="602"/>
      <c r="P87" s="616"/>
      <c r="Q87" s="605"/>
      <c r="R87" s="602"/>
      <c r="S87" s="616"/>
      <c r="T87" s="605"/>
      <c r="U87" s="602"/>
      <c r="V87" s="616"/>
      <c r="W87" s="612"/>
      <c r="Y87" s="190"/>
      <c r="Z87" s="86"/>
      <c r="AA87" s="86"/>
      <c r="AB87" s="86"/>
      <c r="AC87" s="86"/>
      <c r="AD87" s="86"/>
    </row>
    <row r="88" spans="1:30" ht="18" customHeight="1" x14ac:dyDescent="0.5">
      <c r="A88" s="644"/>
      <c r="B88" s="645"/>
      <c r="C88" s="646"/>
      <c r="D88" s="648"/>
      <c r="E88" s="185" t="str">
        <f>IFERROR(VLOOKUP(D85,$Z$7:$AD$22,5,FALSE),"")</f>
        <v/>
      </c>
      <c r="F88" s="186" t="s">
        <v>5</v>
      </c>
      <c r="G88" s="60" t="str">
        <f>IFERROR(VLOOKUP(H85,$Z$7:$AD$22,5,FALSE),"")</f>
        <v/>
      </c>
      <c r="H88" s="649"/>
      <c r="I88" s="639"/>
      <c r="J88" s="186"/>
      <c r="K88" s="640"/>
      <c r="L88" s="639"/>
      <c r="M88" s="643"/>
      <c r="N88" s="187"/>
      <c r="O88" s="639"/>
      <c r="P88" s="643"/>
      <c r="Q88" s="640"/>
      <c r="R88" s="639"/>
      <c r="S88" s="186"/>
      <c r="T88" s="640"/>
      <c r="U88" s="639"/>
      <c r="V88" s="643"/>
      <c r="W88" s="642"/>
      <c r="Y88" s="190"/>
      <c r="Z88" s="86"/>
      <c r="AA88" s="86"/>
      <c r="AB88" s="86"/>
      <c r="AC88" s="86"/>
      <c r="AD88" s="86"/>
    </row>
    <row r="89" spans="1:30" s="173" customFormat="1" ht="18" customHeight="1" x14ac:dyDescent="0.4">
      <c r="A89" s="619" t="s">
        <v>209</v>
      </c>
      <c r="B89" s="622" t="str">
        <f>IFERROR(VLOOKUP(A89,schedule,2,FALSE),"")</f>
        <v/>
      </c>
      <c r="C89" s="625" t="str">
        <f>IFERROR(VLOOKUP(A89,schedule,4,FALSE),"")</f>
        <v/>
      </c>
      <c r="D89" s="628" t="str">
        <f>IFERROR(VLOOKUP(A89,schedule,6,FALSE),"")</f>
        <v/>
      </c>
      <c r="E89" s="629"/>
      <c r="F89" s="632" t="s">
        <v>3</v>
      </c>
      <c r="G89" s="633" t="str">
        <f>IFERROR(VLOOKUP(A89,schedule,17,FALSE),"")</f>
        <v/>
      </c>
      <c r="H89" s="633"/>
      <c r="I89" s="601"/>
      <c r="J89" s="608" t="str">
        <f>IFERROR(VLOOKUP(J91,$E$131:$G$167,3,FALSE),"")</f>
        <v/>
      </c>
      <c r="K89" s="604"/>
      <c r="L89" s="601"/>
      <c r="M89" s="180" t="str">
        <f>IFERROR(VLOOKUP(M90,$E$131:$G$167,3,FALSE),"")</f>
        <v/>
      </c>
      <c r="N89" s="181"/>
      <c r="O89" s="601"/>
      <c r="P89" s="180" t="str">
        <f>IFERROR(VLOOKUP(P90,$E$131:$G$167,3,FALSE),"")</f>
        <v/>
      </c>
      <c r="Q89" s="604"/>
      <c r="R89" s="601"/>
      <c r="S89" s="608" t="str">
        <f>IFERROR(VLOOKUP(S91,$E$131:$G$167,3,FALSE),"")</f>
        <v/>
      </c>
      <c r="T89" s="604"/>
      <c r="U89" s="601"/>
      <c r="V89" s="180" t="str">
        <f>IFERROR(VLOOKUP(V90,$E$131:$G$167,3,FALSE),"")</f>
        <v/>
      </c>
      <c r="W89" s="611"/>
      <c r="Y89" s="189"/>
      <c r="Z89" s="138"/>
      <c r="AA89" s="138"/>
      <c r="AB89" s="138"/>
      <c r="AC89" s="138"/>
      <c r="AD89" s="138"/>
    </row>
    <row r="90" spans="1:30" ht="18" customHeight="1" x14ac:dyDescent="0.5">
      <c r="A90" s="620"/>
      <c r="B90" s="623"/>
      <c r="C90" s="626"/>
      <c r="D90" s="630"/>
      <c r="E90" s="631"/>
      <c r="F90" s="616"/>
      <c r="G90" s="634"/>
      <c r="H90" s="634"/>
      <c r="I90" s="602"/>
      <c r="J90" s="609"/>
      <c r="K90" s="605"/>
      <c r="L90" s="602"/>
      <c r="M90" s="614"/>
      <c r="N90" s="182"/>
      <c r="O90" s="602"/>
      <c r="P90" s="614"/>
      <c r="Q90" s="605"/>
      <c r="R90" s="602"/>
      <c r="S90" s="609"/>
      <c r="T90" s="605"/>
      <c r="U90" s="602"/>
      <c r="V90" s="614"/>
      <c r="W90" s="612"/>
      <c r="Y90" s="190"/>
      <c r="Z90" s="86"/>
      <c r="AA90" s="86"/>
      <c r="AB90" s="86"/>
      <c r="AC90" s="86"/>
      <c r="AD90" s="86"/>
    </row>
    <row r="91" spans="1:30" ht="18" customHeight="1" x14ac:dyDescent="0.5">
      <c r="A91" s="620"/>
      <c r="B91" s="623"/>
      <c r="C91" s="626"/>
      <c r="D91" s="635"/>
      <c r="E91" s="60" t="str">
        <f>IFERROR(VLOOKUP(D91,$Z$7:$AD$22,2,FALSE),"")</f>
        <v/>
      </c>
      <c r="F91" s="59" t="s">
        <v>4</v>
      </c>
      <c r="G91" s="60" t="str">
        <f>IFERROR(VLOOKUP(H91,$Z$7:$AD$22,2,FALSE),"")</f>
        <v/>
      </c>
      <c r="H91" s="637"/>
      <c r="I91" s="602"/>
      <c r="J91" s="616"/>
      <c r="K91" s="605"/>
      <c r="L91" s="603"/>
      <c r="M91" s="615"/>
      <c r="N91" s="183"/>
      <c r="O91" s="603"/>
      <c r="P91" s="615"/>
      <c r="Q91" s="606"/>
      <c r="R91" s="602"/>
      <c r="S91" s="616"/>
      <c r="T91" s="605"/>
      <c r="U91" s="603"/>
      <c r="V91" s="615"/>
      <c r="W91" s="613"/>
      <c r="Y91" s="190"/>
      <c r="Z91" s="86"/>
      <c r="AA91" s="86"/>
      <c r="AB91" s="86"/>
      <c r="AC91" s="86"/>
      <c r="AD91" s="86"/>
    </row>
    <row r="92" spans="1:30" ht="18" customHeight="1" x14ac:dyDescent="0.5">
      <c r="A92" s="620"/>
      <c r="B92" s="623"/>
      <c r="C92" s="626"/>
      <c r="D92" s="635"/>
      <c r="E92" s="60" t="str">
        <f>IFERROR(VLOOKUP(D91,$Z$7:$AD$22,3,FALSE),"")</f>
        <v/>
      </c>
      <c r="F92" s="59" t="b">
        <f>IF(LEFT(C89,2)="男子",$Z$6,IF(LEFT(C89,2)="女子",$Z$5))</f>
        <v>0</v>
      </c>
      <c r="G92" s="60" t="str">
        <f>IFERROR(VLOOKUP(H91,$Z$7:$AD$22,3,FALSE),"")</f>
        <v/>
      </c>
      <c r="H92" s="637"/>
      <c r="I92" s="602"/>
      <c r="J92" s="616"/>
      <c r="K92" s="605"/>
      <c r="L92" s="602"/>
      <c r="M92" s="209" t="str">
        <f>IFERROR(VLOOKUP(M93,$E$131:$G$167,3,FALSE),"")</f>
        <v/>
      </c>
      <c r="N92" s="182"/>
      <c r="O92" s="602"/>
      <c r="P92" s="209" t="str">
        <f>IFERROR(VLOOKUP(P93,$E$131:$G$167,3,FALSE),"")</f>
        <v/>
      </c>
      <c r="Q92" s="605"/>
      <c r="R92" s="602"/>
      <c r="S92" s="616"/>
      <c r="T92" s="605"/>
      <c r="U92" s="602"/>
      <c r="V92" s="209" t="str">
        <f>IFERROR(VLOOKUP(V93,$E$131:$G$167,3,FALSE),"")</f>
        <v/>
      </c>
      <c r="W92" s="612"/>
      <c r="Y92" s="190"/>
      <c r="Z92" s="86"/>
      <c r="AA92" s="86"/>
      <c r="AB92" s="86"/>
      <c r="AC92" s="86"/>
      <c r="AD92" s="86"/>
    </row>
    <row r="93" spans="1:30" ht="18" customHeight="1" x14ac:dyDescent="0.5">
      <c r="A93" s="620"/>
      <c r="B93" s="623"/>
      <c r="C93" s="626"/>
      <c r="D93" s="635"/>
      <c r="E93" s="60" t="str">
        <f>IFERROR(VLOOKUP(D91,$Z$7:$AD$22,4,FALSE),"")</f>
        <v/>
      </c>
      <c r="F93" s="59" t="s">
        <v>8</v>
      </c>
      <c r="G93" s="60" t="str">
        <f>IFERROR(VLOOKUP(H91,$Z$7:$AD$22,4,FALSE),"")</f>
        <v/>
      </c>
      <c r="H93" s="637"/>
      <c r="I93" s="602"/>
      <c r="J93" s="616"/>
      <c r="K93" s="605"/>
      <c r="L93" s="602"/>
      <c r="M93" s="616"/>
      <c r="N93" s="182"/>
      <c r="O93" s="602"/>
      <c r="P93" s="616"/>
      <c r="Q93" s="605"/>
      <c r="R93" s="602"/>
      <c r="S93" s="616"/>
      <c r="T93" s="605"/>
      <c r="U93" s="602"/>
      <c r="V93" s="616"/>
      <c r="W93" s="612"/>
      <c r="Y93" s="190"/>
      <c r="Z93" s="86"/>
      <c r="AA93" s="86"/>
      <c r="AB93" s="86"/>
      <c r="AC93" s="86"/>
      <c r="AD93" s="86"/>
    </row>
    <row r="94" spans="1:30" ht="18" customHeight="1" thickBot="1" x14ac:dyDescent="0.55000000000000004">
      <c r="A94" s="621"/>
      <c r="B94" s="624"/>
      <c r="C94" s="627"/>
      <c r="D94" s="636"/>
      <c r="E94" s="191" t="str">
        <f>IFERROR(VLOOKUP(D91,$Z$7:$AD$22,5,FALSE),"")</f>
        <v/>
      </c>
      <c r="F94" s="192" t="s">
        <v>5</v>
      </c>
      <c r="G94" s="191" t="str">
        <f>IFERROR(VLOOKUP(H91,$Z$7:$AD$22,5,FALSE),"")</f>
        <v/>
      </c>
      <c r="H94" s="638"/>
      <c r="I94" s="607"/>
      <c r="J94" s="192"/>
      <c r="K94" s="610"/>
      <c r="L94" s="607"/>
      <c r="M94" s="618"/>
      <c r="N94" s="210"/>
      <c r="O94" s="607"/>
      <c r="P94" s="618"/>
      <c r="Q94" s="610"/>
      <c r="R94" s="607"/>
      <c r="S94" s="192"/>
      <c r="T94" s="610"/>
      <c r="U94" s="607"/>
      <c r="V94" s="618"/>
      <c r="W94" s="617"/>
      <c r="Y94" s="190"/>
      <c r="Z94" s="86"/>
      <c r="AA94" s="86"/>
      <c r="AB94" s="86"/>
      <c r="AC94" s="86"/>
      <c r="AD94" s="86"/>
    </row>
    <row r="95" spans="1:30" s="173" customFormat="1" ht="35" customHeight="1" x14ac:dyDescent="0.5">
      <c r="A95" s="84"/>
      <c r="B95" s="84"/>
      <c r="C95" s="84"/>
      <c r="D95" s="84"/>
      <c r="E95" s="190"/>
      <c r="F95" s="194"/>
      <c r="G95" s="194"/>
      <c r="H95" s="84"/>
      <c r="I95" s="195"/>
      <c r="J95" s="138"/>
      <c r="K95" s="195"/>
      <c r="L95" s="196"/>
      <c r="M95" s="195"/>
      <c r="N95" s="195"/>
      <c r="O95" s="84"/>
      <c r="P95" s="195"/>
      <c r="Q95" s="195"/>
      <c r="R95" s="84"/>
      <c r="S95" s="195"/>
      <c r="T95" s="195"/>
      <c r="U95" s="195"/>
      <c r="V95" s="84"/>
      <c r="W95" s="195"/>
      <c r="Y95" s="189"/>
      <c r="Z95" s="138"/>
      <c r="AA95" s="138"/>
      <c r="AB95" s="138"/>
      <c r="AC95" s="138"/>
      <c r="AD95" s="138"/>
    </row>
    <row r="96" spans="1:30" ht="35" customHeight="1" thickBot="1" x14ac:dyDescent="0.7">
      <c r="E96" s="84"/>
      <c r="F96" s="197"/>
      <c r="G96" s="84"/>
      <c r="H96" s="84"/>
      <c r="J96" s="138"/>
      <c r="K96" s="195"/>
      <c r="L96" s="196"/>
      <c r="M96" s="218" t="str">
        <f>IFERROR(VLOOKUP(A71,$B$131:$F$150,2,FALSE),"")&amp;IFERROR(VLOOKUP(A71,$B$131:$F$150,5,FALSE),"")</f>
        <v/>
      </c>
      <c r="N96" s="211"/>
      <c r="O96" s="211"/>
      <c r="P96" s="211"/>
      <c r="Q96" s="211"/>
      <c r="R96" s="211"/>
      <c r="S96" s="211"/>
      <c r="T96" s="211"/>
      <c r="U96" s="211"/>
      <c r="V96" s="211"/>
      <c r="W96" s="219"/>
      <c r="Y96" s="190"/>
      <c r="Z96" s="86"/>
      <c r="AA96" s="86"/>
      <c r="AB96" s="86"/>
      <c r="AC96" s="86"/>
      <c r="AD96" s="86"/>
    </row>
    <row r="97" spans="1:30" ht="35" customHeight="1" x14ac:dyDescent="0.95">
      <c r="A97" s="148" t="s">
        <v>18</v>
      </c>
      <c r="B97" s="212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51"/>
      <c r="P97" s="201"/>
      <c r="Q97" s="149"/>
      <c r="R97" s="151"/>
      <c r="S97" s="201"/>
      <c r="T97" s="149"/>
      <c r="U97" s="149"/>
      <c r="V97" s="150"/>
      <c r="W97" s="149"/>
      <c r="Y97" s="190"/>
      <c r="Z97" s="86"/>
      <c r="AA97" s="86"/>
      <c r="AB97" s="86"/>
      <c r="AC97" s="86"/>
      <c r="AD97" s="86"/>
    </row>
    <row r="98" spans="1:30" ht="35" customHeight="1" x14ac:dyDescent="0.75">
      <c r="A98" s="665" t="e">
        <f>#REF!</f>
        <v>#REF!</v>
      </c>
      <c r="B98" s="665"/>
      <c r="C98" s="665"/>
      <c r="D98" s="665"/>
      <c r="E98" s="665"/>
      <c r="F98" s="665"/>
      <c r="G98" s="665"/>
      <c r="H98" s="665"/>
      <c r="I98" s="665"/>
      <c r="J98" s="665"/>
      <c r="K98" s="665"/>
      <c r="L98" s="665"/>
      <c r="M98" s="665"/>
      <c r="N98" s="149"/>
      <c r="O98" s="202"/>
      <c r="P98" s="203"/>
      <c r="Q98" s="149"/>
      <c r="R98" s="155"/>
      <c r="S98" s="155"/>
      <c r="T98" s="149"/>
      <c r="U98" s="149"/>
      <c r="V98" s="155"/>
      <c r="W98" s="149"/>
      <c r="Y98" s="190"/>
      <c r="Z98" s="86"/>
      <c r="AA98" s="86"/>
      <c r="AB98" s="86"/>
      <c r="AC98" s="86"/>
      <c r="AD98" s="86"/>
    </row>
    <row r="99" spans="1:30" ht="35" customHeight="1" x14ac:dyDescent="0.75">
      <c r="A99" s="697" t="s">
        <v>110</v>
      </c>
      <c r="B99" s="697"/>
      <c r="C99" s="697"/>
      <c r="D99" s="697"/>
      <c r="E99" s="697"/>
      <c r="F99" s="697"/>
      <c r="G99" s="697"/>
      <c r="H99" s="157"/>
      <c r="I99" s="657" t="e">
        <f>#REF!</f>
        <v>#REF!</v>
      </c>
      <c r="J99" s="657"/>
      <c r="K99" s="657"/>
      <c r="L99" s="657"/>
      <c r="M99" s="657"/>
      <c r="N99" s="657"/>
      <c r="O99" s="657"/>
      <c r="P99" s="657"/>
      <c r="Q99" s="657"/>
      <c r="R99" s="153"/>
      <c r="S99" s="159" t="s">
        <v>19</v>
      </c>
      <c r="T99" s="160"/>
      <c r="U99" s="160"/>
      <c r="V99" s="153"/>
      <c r="W99" s="160"/>
      <c r="Y99" s="190"/>
      <c r="Z99" s="86"/>
      <c r="AA99" s="86"/>
      <c r="AB99" s="86"/>
      <c r="AC99" s="86"/>
      <c r="AD99" s="86"/>
    </row>
    <row r="100" spans="1:30" ht="11" customHeight="1" thickBot="1" x14ac:dyDescent="0.65">
      <c r="A100" s="204"/>
      <c r="B100" s="691"/>
      <c r="C100" s="691"/>
      <c r="D100" s="691"/>
      <c r="E100" s="691"/>
      <c r="F100" s="691"/>
      <c r="G100" s="162"/>
      <c r="H100" s="143"/>
      <c r="I100" s="205"/>
      <c r="J100" s="206"/>
      <c r="K100" s="205"/>
      <c r="L100" s="82"/>
      <c r="M100" s="207"/>
      <c r="N100" s="205"/>
      <c r="O100" s="162"/>
      <c r="P100" s="208"/>
      <c r="Q100" s="205"/>
      <c r="R100" s="166"/>
      <c r="S100" s="208"/>
      <c r="T100" s="205"/>
      <c r="U100" s="205"/>
      <c r="V100" s="162"/>
      <c r="W100" s="205"/>
      <c r="Y100" s="190"/>
      <c r="Z100" s="86"/>
      <c r="AA100" s="86"/>
      <c r="AB100" s="86"/>
      <c r="AC100" s="86"/>
      <c r="AD100" s="86"/>
    </row>
    <row r="101" spans="1:30" ht="24" customHeight="1" x14ac:dyDescent="0.5">
      <c r="A101" s="678" t="s">
        <v>20</v>
      </c>
      <c r="B101" s="680" t="s">
        <v>0</v>
      </c>
      <c r="C101" s="680" t="s">
        <v>7</v>
      </c>
      <c r="D101" s="672" t="s">
        <v>1</v>
      </c>
      <c r="E101" s="673"/>
      <c r="F101" s="167"/>
      <c r="G101" s="673" t="s">
        <v>1</v>
      </c>
      <c r="H101" s="676"/>
      <c r="I101" s="168"/>
      <c r="J101" s="682" t="s">
        <v>21</v>
      </c>
      <c r="K101" s="169"/>
      <c r="L101" s="170"/>
      <c r="M101" s="653" t="s">
        <v>9</v>
      </c>
      <c r="N101" s="171"/>
      <c r="O101" s="170"/>
      <c r="P101" s="653" t="s">
        <v>22</v>
      </c>
      <c r="Q101" s="171"/>
      <c r="R101" s="170"/>
      <c r="S101" s="653" t="s">
        <v>23</v>
      </c>
      <c r="T101" s="171"/>
      <c r="U101" s="170"/>
      <c r="V101" s="653" t="s">
        <v>24</v>
      </c>
      <c r="W101" s="172"/>
      <c r="Y101" s="190"/>
      <c r="AB101" s="213"/>
      <c r="AC101" s="213"/>
      <c r="AD101" s="213"/>
    </row>
    <row r="102" spans="1:30" ht="24" customHeight="1" x14ac:dyDescent="0.5">
      <c r="A102" s="679"/>
      <c r="B102" s="681"/>
      <c r="C102" s="681"/>
      <c r="D102" s="674"/>
      <c r="E102" s="675"/>
      <c r="F102" s="174"/>
      <c r="G102" s="675"/>
      <c r="H102" s="677"/>
      <c r="I102" s="175"/>
      <c r="J102" s="683"/>
      <c r="K102" s="176"/>
      <c r="L102" s="177"/>
      <c r="M102" s="654"/>
      <c r="N102" s="178"/>
      <c r="O102" s="177"/>
      <c r="P102" s="654"/>
      <c r="Q102" s="178"/>
      <c r="R102" s="177"/>
      <c r="S102" s="654"/>
      <c r="T102" s="178"/>
      <c r="U102" s="177"/>
      <c r="V102" s="654"/>
      <c r="W102" s="179"/>
      <c r="X102" s="84" ph="1"/>
      <c r="Y102" s="190" ph="1"/>
      <c r="Z102" s="84" ph="1"/>
    </row>
    <row r="103" spans="1:30" s="150" customFormat="1" ht="24" customHeight="1" x14ac:dyDescent="0.6">
      <c r="A103" s="619" t="s">
        <v>208</v>
      </c>
      <c r="B103" s="622" t="str">
        <f>IFERROR(VLOOKUP(A103,schedule,2,FALSE),"")</f>
        <v/>
      </c>
      <c r="C103" s="650" t="str">
        <f>IFERROR(VLOOKUP(A103,schedule,4,FALSE),"")</f>
        <v/>
      </c>
      <c r="D103" s="628" t="str">
        <f>IFERROR(VLOOKUP(A103,schedule,6,FALSE),"")</f>
        <v/>
      </c>
      <c r="E103" s="629"/>
      <c r="F103" s="632" t="s">
        <v>3</v>
      </c>
      <c r="G103" s="633" t="str">
        <f>IFERROR(VLOOKUP(A103,schedule,17,FALSE),"")</f>
        <v/>
      </c>
      <c r="H103" s="633"/>
      <c r="I103" s="601"/>
      <c r="J103" s="608" t="str">
        <f>IFERROR(VLOOKUP(J105,$E$131:$G$167,3,FALSE),"")</f>
        <v/>
      </c>
      <c r="K103" s="604"/>
      <c r="L103" s="601"/>
      <c r="M103" s="180" t="str">
        <f>IFERROR(VLOOKUP(M104,$E$131:$G$167,3,FALSE),"")</f>
        <v/>
      </c>
      <c r="N103" s="181"/>
      <c r="O103" s="601"/>
      <c r="P103" s="180" t="str">
        <f>IFERROR(VLOOKUP(P104,$E$131:$G$167,3,FALSE),"")</f>
        <v/>
      </c>
      <c r="Q103" s="604"/>
      <c r="R103" s="601"/>
      <c r="S103" s="608" t="str">
        <f>IFERROR(VLOOKUP(S105,$E$131:$G$167,3,FALSE),"")</f>
        <v/>
      </c>
      <c r="T103" s="604"/>
      <c r="U103" s="601"/>
      <c r="V103" s="180" t="str">
        <f>IFERROR(VLOOKUP(V104,$E$131:$G$167,3,FALSE),"")</f>
        <v/>
      </c>
      <c r="W103" s="611"/>
      <c r="Y103" s="214"/>
      <c r="Z103" s="86"/>
      <c r="AA103" s="86"/>
      <c r="AB103" s="86"/>
      <c r="AC103" s="86"/>
      <c r="AD103" s="86"/>
    </row>
    <row r="104" spans="1:30" s="155" customFormat="1" ht="24" customHeight="1" x14ac:dyDescent="0.6">
      <c r="A104" s="620"/>
      <c r="B104" s="623"/>
      <c r="C104" s="655"/>
      <c r="D104" s="630"/>
      <c r="E104" s="631"/>
      <c r="F104" s="616"/>
      <c r="G104" s="634"/>
      <c r="H104" s="634"/>
      <c r="I104" s="602"/>
      <c r="J104" s="609"/>
      <c r="K104" s="605"/>
      <c r="L104" s="602"/>
      <c r="M104" s="614"/>
      <c r="N104" s="182"/>
      <c r="O104" s="602"/>
      <c r="P104" s="614"/>
      <c r="Q104" s="605"/>
      <c r="R104" s="602"/>
      <c r="S104" s="609"/>
      <c r="T104" s="605"/>
      <c r="U104" s="602"/>
      <c r="V104" s="614"/>
      <c r="W104" s="612"/>
      <c r="Y104" s="215"/>
      <c r="Z104" s="216"/>
      <c r="AA104" s="216"/>
      <c r="AB104" s="216"/>
      <c r="AC104" s="216"/>
      <c r="AD104" s="216"/>
    </row>
    <row r="105" spans="1:30" s="155" customFormat="1" ht="24" customHeight="1" x14ac:dyDescent="0.6">
      <c r="A105" s="620"/>
      <c r="B105" s="623"/>
      <c r="C105" s="655"/>
      <c r="D105" s="647"/>
      <c r="E105" s="60" t="str">
        <f>IFERROR(VLOOKUP(D105,$Z$39:$AD$54,2,FALSE),"")</f>
        <v/>
      </c>
      <c r="F105" s="59" t="s">
        <v>4</v>
      </c>
      <c r="G105" s="60" t="str">
        <f>IFERROR(VLOOKUP(H105,$Z$39:$AD$54,2,FALSE),"")</f>
        <v/>
      </c>
      <c r="H105" s="637"/>
      <c r="I105" s="602"/>
      <c r="J105" s="616"/>
      <c r="K105" s="605"/>
      <c r="L105" s="603"/>
      <c r="M105" s="615"/>
      <c r="N105" s="183"/>
      <c r="O105" s="603"/>
      <c r="P105" s="615"/>
      <c r="Q105" s="606"/>
      <c r="R105" s="602"/>
      <c r="S105" s="616"/>
      <c r="T105" s="605"/>
      <c r="U105" s="603"/>
      <c r="V105" s="615"/>
      <c r="W105" s="613"/>
      <c r="Y105" s="215"/>
      <c r="Z105" s="216"/>
      <c r="AA105" s="216"/>
      <c r="AB105" s="216"/>
      <c r="AC105" s="216"/>
      <c r="AD105" s="216"/>
    </row>
    <row r="106" spans="1:30" s="162" customFormat="1" ht="24" customHeight="1" x14ac:dyDescent="0.5">
      <c r="A106" s="620"/>
      <c r="B106" s="623"/>
      <c r="C106" s="655"/>
      <c r="D106" s="647"/>
      <c r="E106" s="60" t="str">
        <f>IFERROR(VLOOKUP(D105,$Z$39:$AD$54,3,FALSE),"")</f>
        <v/>
      </c>
      <c r="F106" s="59" t="b">
        <f>IF(LEFT(C103,2)="男子",$Z$6,IF(LEFT(C103,2)="女子",$Z$5))</f>
        <v>0</v>
      </c>
      <c r="G106" s="60" t="str">
        <f>IFERROR(VLOOKUP(H105,$Z$39:$AD$54,3,FALSE),"")</f>
        <v/>
      </c>
      <c r="H106" s="637"/>
      <c r="I106" s="602"/>
      <c r="J106" s="616"/>
      <c r="K106" s="605"/>
      <c r="L106" s="641"/>
      <c r="M106" s="209" t="str">
        <f>IFERROR(VLOOKUP(M107,$E$131:$G$167,3,FALSE),"")</f>
        <v/>
      </c>
      <c r="N106" s="184"/>
      <c r="O106" s="641"/>
      <c r="P106" s="209" t="str">
        <f>IFERROR(VLOOKUP(P107,$E$131:$G$167,3,FALSE),"")</f>
        <v/>
      </c>
      <c r="Q106" s="605"/>
      <c r="R106" s="602"/>
      <c r="S106" s="616"/>
      <c r="T106" s="605"/>
      <c r="U106" s="641"/>
      <c r="V106" s="209" t="str">
        <f>IFERROR(VLOOKUP(V107,$E$131:$G$167,3,FALSE),"")</f>
        <v/>
      </c>
      <c r="W106" s="612"/>
      <c r="Y106" s="217"/>
      <c r="Z106" s="86"/>
      <c r="AA106" s="86"/>
      <c r="AB106" s="86"/>
      <c r="AC106" s="86"/>
      <c r="AD106" s="86"/>
    </row>
    <row r="107" spans="1:30" s="173" customFormat="1" ht="24" customHeight="1" x14ac:dyDescent="0.4">
      <c r="A107" s="620"/>
      <c r="B107" s="623"/>
      <c r="C107" s="655"/>
      <c r="D107" s="647"/>
      <c r="E107" s="60" t="str">
        <f>IFERROR(VLOOKUP(D105,$Z$39:$AD$54,4,FALSE),"")</f>
        <v/>
      </c>
      <c r="F107" s="59" t="s">
        <v>8</v>
      </c>
      <c r="G107" s="60" t="str">
        <f>IFERROR(VLOOKUP(H105,$Z$39:$AD$54,4,FALSE),"")</f>
        <v/>
      </c>
      <c r="H107" s="637"/>
      <c r="I107" s="602"/>
      <c r="J107" s="616"/>
      <c r="K107" s="605"/>
      <c r="L107" s="602"/>
      <c r="M107" s="616"/>
      <c r="N107" s="182"/>
      <c r="O107" s="602"/>
      <c r="P107" s="616"/>
      <c r="Q107" s="605"/>
      <c r="R107" s="602"/>
      <c r="S107" s="616"/>
      <c r="T107" s="605"/>
      <c r="U107" s="602"/>
      <c r="V107" s="616"/>
      <c r="W107" s="612"/>
      <c r="Y107" s="189"/>
      <c r="Z107" s="85"/>
      <c r="AA107" s="85"/>
      <c r="AB107" s="85"/>
      <c r="AC107" s="85"/>
      <c r="AD107" s="85"/>
    </row>
    <row r="108" spans="1:30" s="173" customFormat="1" ht="24" customHeight="1" x14ac:dyDescent="0.4">
      <c r="A108" s="644"/>
      <c r="B108" s="645"/>
      <c r="C108" s="656"/>
      <c r="D108" s="648"/>
      <c r="E108" s="185" t="str">
        <f>IFERROR(VLOOKUP(D105,$Z$39:$AD$54,5,FALSE),"")</f>
        <v/>
      </c>
      <c r="F108" s="186" t="s">
        <v>5</v>
      </c>
      <c r="G108" s="60" t="str">
        <f>IFERROR(VLOOKUP(H105,$Z$39:$AD$54,5,FALSE),"")</f>
        <v/>
      </c>
      <c r="H108" s="649"/>
      <c r="I108" s="639"/>
      <c r="J108" s="186"/>
      <c r="K108" s="640"/>
      <c r="L108" s="639"/>
      <c r="M108" s="643"/>
      <c r="N108" s="187"/>
      <c r="O108" s="639"/>
      <c r="P108" s="643"/>
      <c r="Q108" s="640"/>
      <c r="R108" s="639"/>
      <c r="S108" s="186"/>
      <c r="T108" s="640"/>
      <c r="U108" s="639"/>
      <c r="V108" s="643"/>
      <c r="W108" s="642"/>
      <c r="Y108" s="189"/>
      <c r="Z108" s="85"/>
      <c r="AA108" s="85"/>
      <c r="AB108" s="85"/>
      <c r="AC108" s="85"/>
      <c r="AD108" s="85"/>
    </row>
    <row r="109" spans="1:30" s="173" customFormat="1" ht="24" hidden="1" customHeight="1" x14ac:dyDescent="0.4">
      <c r="A109" s="619"/>
      <c r="B109" s="622" t="str">
        <f>IFERROR(VLOOKUP(A109,schedule,2,FALSE),"")</f>
        <v/>
      </c>
      <c r="C109" s="699" t="str">
        <f>IFERROR(VLOOKUP(A109,schedule,4,FALSE),"")</f>
        <v/>
      </c>
      <c r="D109" s="702" t="str">
        <f>IFERROR(VLOOKUP(A109,schedule,5,FALSE),"")</f>
        <v/>
      </c>
      <c r="E109" s="703"/>
      <c r="F109" s="632" t="s">
        <v>3</v>
      </c>
      <c r="G109" s="706" t="str">
        <f>IFERROR(VLOOKUP(A109,schedule,9,FALSE),"")</f>
        <v/>
      </c>
      <c r="H109" s="706"/>
      <c r="I109" s="601"/>
      <c r="J109" s="608"/>
      <c r="K109" s="604"/>
      <c r="L109" s="601"/>
      <c r="M109" s="180"/>
      <c r="N109" s="604"/>
      <c r="O109" s="601"/>
      <c r="P109" s="180"/>
      <c r="Q109" s="604"/>
      <c r="R109" s="601"/>
      <c r="S109" s="608"/>
      <c r="T109" s="604"/>
      <c r="U109" s="601"/>
      <c r="V109" s="180"/>
      <c r="W109" s="611"/>
      <c r="Y109" s="189"/>
      <c r="Z109" s="138"/>
      <c r="AA109" s="138"/>
      <c r="AB109" s="138"/>
      <c r="AC109" s="138"/>
      <c r="AD109" s="138"/>
    </row>
    <row r="110" spans="1:30" s="173" customFormat="1" ht="24" hidden="1" customHeight="1" x14ac:dyDescent="0.4">
      <c r="A110" s="620"/>
      <c r="B110" s="623"/>
      <c r="C110" s="700"/>
      <c r="D110" s="704"/>
      <c r="E110" s="705"/>
      <c r="F110" s="616"/>
      <c r="G110" s="707"/>
      <c r="H110" s="707"/>
      <c r="I110" s="602"/>
      <c r="J110" s="609"/>
      <c r="K110" s="605"/>
      <c r="L110" s="602"/>
      <c r="M110" s="616"/>
      <c r="N110" s="605"/>
      <c r="O110" s="602"/>
      <c r="P110" s="616"/>
      <c r="Q110" s="605"/>
      <c r="R110" s="602"/>
      <c r="S110" s="609"/>
      <c r="T110" s="605"/>
      <c r="U110" s="602"/>
      <c r="V110" s="616"/>
      <c r="W110" s="612"/>
      <c r="Y110" s="189"/>
      <c r="Z110" s="86"/>
      <c r="AA110" s="86"/>
      <c r="AB110" s="86"/>
      <c r="AC110" s="86"/>
      <c r="AD110" s="86"/>
    </row>
    <row r="111" spans="1:30" ht="24" hidden="1" customHeight="1" x14ac:dyDescent="0.5">
      <c r="A111" s="620"/>
      <c r="B111" s="623"/>
      <c r="C111" s="700"/>
      <c r="D111" s="647"/>
      <c r="E111" s="60" t="str">
        <f>IF($D$47="","",VLOOKUP($D$47,#REF!,3,FALSE))</f>
        <v/>
      </c>
      <c r="F111" s="59" t="s">
        <v>4</v>
      </c>
      <c r="G111" s="60" t="str">
        <f>IF($H$47="","",VLOOKUP($H$47,#REF!,3,FALSE))</f>
        <v/>
      </c>
      <c r="H111" s="637"/>
      <c r="I111" s="602"/>
      <c r="J111" s="616"/>
      <c r="K111" s="605"/>
      <c r="L111" s="603"/>
      <c r="M111" s="614"/>
      <c r="N111" s="606"/>
      <c r="O111" s="603"/>
      <c r="P111" s="614"/>
      <c r="Q111" s="606"/>
      <c r="R111" s="602"/>
      <c r="S111" s="616"/>
      <c r="T111" s="605"/>
      <c r="U111" s="603"/>
      <c r="V111" s="614"/>
      <c r="W111" s="613"/>
      <c r="Y111" s="190"/>
      <c r="Z111" s="86"/>
      <c r="AA111" s="86"/>
      <c r="AB111" s="86"/>
      <c r="AC111" s="86"/>
      <c r="AD111" s="86"/>
    </row>
    <row r="112" spans="1:30" ht="24" hidden="1" customHeight="1" x14ac:dyDescent="0.5">
      <c r="A112" s="620"/>
      <c r="B112" s="623"/>
      <c r="C112" s="700"/>
      <c r="D112" s="647"/>
      <c r="E112" s="60" t="str">
        <f>IF($D$47="","",VLOOKUP($D$47,#REF!,4,FALSE))</f>
        <v/>
      </c>
      <c r="F112" s="59" t="b">
        <f>IF(LEFT(C109,2)="男子",$Z$6,IF(LEFT(C109,2)="女子",$Z$5))</f>
        <v>0</v>
      </c>
      <c r="G112" s="60" t="str">
        <f>IF($H$47="","",VLOOKUP($H$47,#REF!,4,FALSE))</f>
        <v/>
      </c>
      <c r="H112" s="637"/>
      <c r="I112" s="602"/>
      <c r="J112" s="616"/>
      <c r="K112" s="605"/>
      <c r="L112" s="602"/>
      <c r="M112" s="59"/>
      <c r="N112" s="605"/>
      <c r="O112" s="602"/>
      <c r="P112" s="59"/>
      <c r="Q112" s="605"/>
      <c r="R112" s="602"/>
      <c r="S112" s="616"/>
      <c r="T112" s="605"/>
      <c r="U112" s="602"/>
      <c r="V112" s="59"/>
      <c r="W112" s="612"/>
      <c r="Y112" s="190"/>
      <c r="Z112" s="86"/>
      <c r="AA112" s="86"/>
      <c r="AB112" s="86"/>
      <c r="AC112" s="86"/>
      <c r="AD112" s="86"/>
    </row>
    <row r="113" spans="1:30" ht="24" hidden="1" customHeight="1" x14ac:dyDescent="0.5">
      <c r="A113" s="620"/>
      <c r="B113" s="623"/>
      <c r="C113" s="700"/>
      <c r="D113" s="647"/>
      <c r="E113" s="60" t="str">
        <f>IF($D$47="","",VLOOKUP($D$47,#REF!,5,FALSE))</f>
        <v/>
      </c>
      <c r="F113" s="59" t="s">
        <v>8</v>
      </c>
      <c r="G113" s="60" t="str">
        <f>IF($H$47="","",VLOOKUP($H$47,#REF!,5,FALSE))</f>
        <v/>
      </c>
      <c r="H113" s="637"/>
      <c r="I113" s="602"/>
      <c r="J113" s="616"/>
      <c r="K113" s="605"/>
      <c r="L113" s="602"/>
      <c r="M113" s="616"/>
      <c r="N113" s="605"/>
      <c r="O113" s="602"/>
      <c r="P113" s="616"/>
      <c r="Q113" s="605"/>
      <c r="R113" s="602"/>
      <c r="S113" s="616"/>
      <c r="T113" s="605"/>
      <c r="U113" s="602"/>
      <c r="V113" s="616"/>
      <c r="W113" s="612"/>
      <c r="Y113" s="190"/>
      <c r="Z113" s="86"/>
      <c r="AA113" s="86"/>
      <c r="AB113" s="86"/>
      <c r="AC113" s="86"/>
      <c r="AD113" s="86"/>
    </row>
    <row r="114" spans="1:30" ht="24" hidden="1" customHeight="1" thickBot="1" x14ac:dyDescent="0.55000000000000004">
      <c r="A114" s="644"/>
      <c r="B114" s="645"/>
      <c r="C114" s="701"/>
      <c r="D114" s="648"/>
      <c r="E114" s="185"/>
      <c r="F114" s="192" t="s">
        <v>5</v>
      </c>
      <c r="G114" s="60" t="str">
        <f>IF($H$47="","",VLOOKUP($H$47,#REF!,6,FALSE))</f>
        <v/>
      </c>
      <c r="H114" s="637"/>
      <c r="I114" s="602"/>
      <c r="J114" s="59"/>
      <c r="K114" s="640"/>
      <c r="L114" s="639"/>
      <c r="M114" s="643"/>
      <c r="N114" s="640"/>
      <c r="O114" s="639"/>
      <c r="P114" s="643"/>
      <c r="Q114" s="640"/>
      <c r="R114" s="602"/>
      <c r="S114" s="137"/>
      <c r="T114" s="605"/>
      <c r="U114" s="639"/>
      <c r="V114" s="643"/>
      <c r="W114" s="642"/>
      <c r="Y114" s="190"/>
      <c r="Z114" s="86"/>
      <c r="AA114" s="86"/>
      <c r="AB114" s="86"/>
      <c r="AC114" s="86"/>
      <c r="AD114" s="86"/>
    </row>
    <row r="115" spans="1:30" s="173" customFormat="1" ht="24" hidden="1" customHeight="1" x14ac:dyDescent="0.4">
      <c r="A115" s="619"/>
      <c r="B115" s="622" t="str">
        <f>IFERROR(VLOOKUP(A115,schedule,2,FALSE),"")</f>
        <v/>
      </c>
      <c r="C115" s="708" t="str">
        <f>IFERROR(VLOOKUP(A115,schedule,4,FALSE),"")</f>
        <v/>
      </c>
      <c r="D115" s="702" t="str">
        <f>IFERROR(VLOOKUP(A115,schedule,5,FALSE),"")</f>
        <v/>
      </c>
      <c r="E115" s="703"/>
      <c r="F115" s="632" t="s">
        <v>3</v>
      </c>
      <c r="G115" s="706" t="str">
        <f>IFERROR(VLOOKUP(A115,schedule,9,FALSE),"")</f>
        <v/>
      </c>
      <c r="H115" s="706"/>
      <c r="I115" s="601"/>
      <c r="J115" s="608"/>
      <c r="K115" s="604"/>
      <c r="L115" s="601"/>
      <c r="M115" s="180"/>
      <c r="N115" s="604"/>
      <c r="O115" s="601"/>
      <c r="P115" s="180"/>
      <c r="Q115" s="604"/>
      <c r="R115" s="601"/>
      <c r="S115" s="608"/>
      <c r="T115" s="604"/>
      <c r="U115" s="601"/>
      <c r="V115" s="180"/>
      <c r="W115" s="611"/>
      <c r="Y115" s="189"/>
      <c r="Z115" s="138"/>
      <c r="AA115" s="138"/>
      <c r="AB115" s="138"/>
      <c r="AC115" s="138"/>
      <c r="AD115" s="138"/>
    </row>
    <row r="116" spans="1:30" s="173" customFormat="1" ht="24" hidden="1" customHeight="1" x14ac:dyDescent="0.4">
      <c r="A116" s="620"/>
      <c r="B116" s="623"/>
      <c r="C116" s="709"/>
      <c r="D116" s="704"/>
      <c r="E116" s="705"/>
      <c r="F116" s="616"/>
      <c r="G116" s="707"/>
      <c r="H116" s="707"/>
      <c r="I116" s="602"/>
      <c r="J116" s="609"/>
      <c r="K116" s="605"/>
      <c r="L116" s="602"/>
      <c r="M116" s="616"/>
      <c r="N116" s="605"/>
      <c r="O116" s="602"/>
      <c r="P116" s="616"/>
      <c r="Q116" s="605"/>
      <c r="R116" s="602"/>
      <c r="S116" s="609"/>
      <c r="T116" s="605"/>
      <c r="U116" s="602"/>
      <c r="V116" s="616"/>
      <c r="W116" s="612"/>
      <c r="Y116" s="189"/>
      <c r="Z116" s="86"/>
      <c r="AA116" s="86"/>
      <c r="AB116" s="86"/>
      <c r="AC116" s="86"/>
      <c r="AD116" s="86"/>
    </row>
    <row r="117" spans="1:30" ht="24" hidden="1" customHeight="1" x14ac:dyDescent="0.5">
      <c r="A117" s="620"/>
      <c r="B117" s="623"/>
      <c r="C117" s="709"/>
      <c r="D117" s="647"/>
      <c r="E117" s="60" t="str">
        <f>IF($D$53="","",VLOOKUP($D$53,#REF!,3,FALSE))</f>
        <v/>
      </c>
      <c r="F117" s="59" t="s">
        <v>4</v>
      </c>
      <c r="G117" s="60" t="str">
        <f>IF($H$53="","",VLOOKUP($H$53,#REF!,3,FALSE))</f>
        <v/>
      </c>
      <c r="H117" s="637"/>
      <c r="I117" s="602"/>
      <c r="J117" s="616"/>
      <c r="K117" s="605"/>
      <c r="L117" s="603"/>
      <c r="M117" s="614"/>
      <c r="N117" s="606"/>
      <c r="O117" s="603"/>
      <c r="P117" s="614"/>
      <c r="Q117" s="606"/>
      <c r="R117" s="602"/>
      <c r="S117" s="616"/>
      <c r="T117" s="605"/>
      <c r="U117" s="603"/>
      <c r="V117" s="614"/>
      <c r="W117" s="613"/>
      <c r="Y117" s="190"/>
      <c r="Z117" s="86"/>
      <c r="AA117" s="86"/>
      <c r="AB117" s="86"/>
      <c r="AC117" s="86"/>
      <c r="AD117" s="86"/>
    </row>
    <row r="118" spans="1:30" ht="24" hidden="1" customHeight="1" x14ac:dyDescent="0.5">
      <c r="A118" s="620"/>
      <c r="B118" s="623"/>
      <c r="C118" s="709"/>
      <c r="D118" s="647"/>
      <c r="E118" s="60" t="str">
        <f>IF($D$53="","",VLOOKUP($D$53,#REF!,4,FALSE))</f>
        <v/>
      </c>
      <c r="F118" s="59" t="str">
        <f>IF(D117="","",VLOOKUP(D117,#REF!,7,FALSE))</f>
        <v/>
      </c>
      <c r="G118" s="60" t="str">
        <f>IF($H$53="","",VLOOKUP($H$53,#REF!,4,FALSE))</f>
        <v/>
      </c>
      <c r="H118" s="637"/>
      <c r="I118" s="602"/>
      <c r="J118" s="616"/>
      <c r="K118" s="605"/>
      <c r="L118" s="602"/>
      <c r="M118" s="59"/>
      <c r="N118" s="605"/>
      <c r="O118" s="602"/>
      <c r="P118" s="59"/>
      <c r="Q118" s="605"/>
      <c r="R118" s="602"/>
      <c r="S118" s="616"/>
      <c r="T118" s="605"/>
      <c r="U118" s="602"/>
      <c r="V118" s="59"/>
      <c r="W118" s="612"/>
      <c r="Y118" s="190"/>
      <c r="Z118" s="86"/>
      <c r="AA118" s="86"/>
      <c r="AB118" s="86"/>
      <c r="AC118" s="86"/>
      <c r="AD118" s="86"/>
    </row>
    <row r="119" spans="1:30" ht="24" hidden="1" customHeight="1" x14ac:dyDescent="0.5">
      <c r="A119" s="620"/>
      <c r="B119" s="623"/>
      <c r="C119" s="709"/>
      <c r="D119" s="647"/>
      <c r="E119" s="60" t="str">
        <f>IF($D$53="","",VLOOKUP($D$53,#REF!,5,FALSE))</f>
        <v/>
      </c>
      <c r="F119" s="59" t="s">
        <v>8</v>
      </c>
      <c r="G119" s="60" t="str">
        <f>IF($H$53="","",VLOOKUP($H$53,#REF!,5,FALSE))</f>
        <v/>
      </c>
      <c r="H119" s="637"/>
      <c r="I119" s="602"/>
      <c r="J119" s="616"/>
      <c r="K119" s="605"/>
      <c r="L119" s="602"/>
      <c r="M119" s="616"/>
      <c r="N119" s="605"/>
      <c r="O119" s="602"/>
      <c r="P119" s="616"/>
      <c r="Q119" s="605"/>
      <c r="R119" s="602"/>
      <c r="S119" s="616"/>
      <c r="T119" s="605"/>
      <c r="U119" s="602"/>
      <c r="V119" s="616"/>
      <c r="W119" s="612"/>
      <c r="Y119" s="190"/>
      <c r="Z119" s="86"/>
      <c r="AA119" s="86"/>
      <c r="AB119" s="86"/>
      <c r="AC119" s="86"/>
      <c r="AD119" s="86"/>
    </row>
    <row r="120" spans="1:30" ht="24" hidden="1" customHeight="1" x14ac:dyDescent="0.5">
      <c r="A120" s="644"/>
      <c r="B120" s="645"/>
      <c r="C120" s="710"/>
      <c r="D120" s="648"/>
      <c r="E120" s="185" t="str">
        <f>IF($D$53="","",VLOOKUP($D$53,#REF!,6,FALSE))</f>
        <v/>
      </c>
      <c r="F120" s="186" t="s">
        <v>5</v>
      </c>
      <c r="G120" s="60" t="str">
        <f>IF($H$53="","",VLOOKUP($H$53,#REF!,6,FALSE))</f>
        <v/>
      </c>
      <c r="H120" s="649"/>
      <c r="I120" s="639"/>
      <c r="J120" s="186"/>
      <c r="K120" s="640"/>
      <c r="L120" s="639"/>
      <c r="M120" s="643"/>
      <c r="N120" s="640"/>
      <c r="O120" s="639"/>
      <c r="P120" s="643"/>
      <c r="Q120" s="640"/>
      <c r="R120" s="639"/>
      <c r="S120" s="220"/>
      <c r="T120" s="640"/>
      <c r="U120" s="639"/>
      <c r="V120" s="643"/>
      <c r="W120" s="642"/>
      <c r="Y120" s="190"/>
      <c r="Z120" s="86"/>
      <c r="AA120" s="86"/>
      <c r="AB120" s="86"/>
      <c r="AC120" s="86"/>
      <c r="AD120" s="86"/>
    </row>
    <row r="121" spans="1:30" s="173" customFormat="1" ht="24" customHeight="1" x14ac:dyDescent="0.4">
      <c r="A121" s="619" t="s">
        <v>210</v>
      </c>
      <c r="B121" s="622" t="str">
        <f>IFERROR(VLOOKUP(A121,schedule,2,FALSE),"")</f>
        <v/>
      </c>
      <c r="C121" s="625" t="str">
        <f>IFERROR(VLOOKUP(A121,schedule,4,FALSE),"")</f>
        <v/>
      </c>
      <c r="D121" s="628" t="str">
        <f>IFERROR(VLOOKUP(A121,schedule,6,FALSE),"")</f>
        <v/>
      </c>
      <c r="E121" s="629"/>
      <c r="F121" s="632" t="s">
        <v>3</v>
      </c>
      <c r="G121" s="633" t="str">
        <f>IFERROR(VLOOKUP(A121,schedule,17,FALSE),"")</f>
        <v/>
      </c>
      <c r="H121" s="633"/>
      <c r="I121" s="601"/>
      <c r="J121" s="608" t="str">
        <f>IFERROR(VLOOKUP(J123,$E$131:$G$167,3,FALSE),"")</f>
        <v/>
      </c>
      <c r="K121" s="604"/>
      <c r="L121" s="601"/>
      <c r="M121" s="180" t="str">
        <f>IFERROR(VLOOKUP(M122,$E$131:$G$167,3,FALSE),"")</f>
        <v/>
      </c>
      <c r="N121" s="181"/>
      <c r="O121" s="601"/>
      <c r="P121" s="180" t="str">
        <f>IFERROR(VLOOKUP(P122,$E$131:$G$167,3,FALSE),"")</f>
        <v/>
      </c>
      <c r="Q121" s="604"/>
      <c r="R121" s="601"/>
      <c r="S121" s="608" t="str">
        <f>IFERROR(VLOOKUP(S123,$E$131:$G$167,3,FALSE),"")</f>
        <v/>
      </c>
      <c r="T121" s="604"/>
      <c r="U121" s="601"/>
      <c r="V121" s="180" t="str">
        <f>IFERROR(VLOOKUP(V122,$E$131:$G$167,3,FALSE),"")</f>
        <v/>
      </c>
      <c r="W121" s="611"/>
      <c r="Y121" s="189"/>
      <c r="Z121" s="138"/>
      <c r="AA121" s="138"/>
      <c r="AB121" s="138"/>
      <c r="AC121" s="138"/>
      <c r="AD121" s="138"/>
    </row>
    <row r="122" spans="1:30" ht="24" customHeight="1" x14ac:dyDescent="0.5">
      <c r="A122" s="620"/>
      <c r="B122" s="623"/>
      <c r="C122" s="626"/>
      <c r="D122" s="630"/>
      <c r="E122" s="631"/>
      <c r="F122" s="616"/>
      <c r="G122" s="634"/>
      <c r="H122" s="634"/>
      <c r="I122" s="602"/>
      <c r="J122" s="609"/>
      <c r="K122" s="605"/>
      <c r="L122" s="602"/>
      <c r="M122" s="614"/>
      <c r="N122" s="182"/>
      <c r="O122" s="602"/>
      <c r="P122" s="614"/>
      <c r="Q122" s="605"/>
      <c r="R122" s="602"/>
      <c r="S122" s="609"/>
      <c r="T122" s="605"/>
      <c r="U122" s="602"/>
      <c r="V122" s="614"/>
      <c r="W122" s="612"/>
      <c r="Y122" s="190"/>
      <c r="Z122" s="86"/>
      <c r="AA122" s="86"/>
      <c r="AB122" s="86"/>
      <c r="AC122" s="86"/>
      <c r="AD122" s="86"/>
    </row>
    <row r="123" spans="1:30" ht="24" customHeight="1" x14ac:dyDescent="0.5">
      <c r="A123" s="620"/>
      <c r="B123" s="623"/>
      <c r="C123" s="626"/>
      <c r="D123" s="635"/>
      <c r="E123" s="60" t="str">
        <f>IFERROR(VLOOKUP(D123,$Z$7:$AD$22,2,FALSE),"")</f>
        <v/>
      </c>
      <c r="F123" s="59" t="s">
        <v>4</v>
      </c>
      <c r="G123" s="60" t="str">
        <f>IFERROR(VLOOKUP(H123,$Z$7:$AD$22,2,FALSE),"")</f>
        <v/>
      </c>
      <c r="H123" s="637"/>
      <c r="I123" s="602"/>
      <c r="J123" s="616"/>
      <c r="K123" s="605"/>
      <c r="L123" s="603"/>
      <c r="M123" s="615"/>
      <c r="N123" s="183"/>
      <c r="O123" s="603"/>
      <c r="P123" s="615"/>
      <c r="Q123" s="606"/>
      <c r="R123" s="602"/>
      <c r="S123" s="616"/>
      <c r="T123" s="605"/>
      <c r="U123" s="603"/>
      <c r="V123" s="615"/>
      <c r="W123" s="613"/>
      <c r="Y123" s="190"/>
      <c r="Z123" s="86"/>
      <c r="AA123" s="86"/>
      <c r="AB123" s="86"/>
      <c r="AC123" s="86"/>
      <c r="AD123" s="86"/>
    </row>
    <row r="124" spans="1:30" ht="24" customHeight="1" x14ac:dyDescent="0.5">
      <c r="A124" s="620"/>
      <c r="B124" s="623"/>
      <c r="C124" s="626"/>
      <c r="D124" s="635"/>
      <c r="E124" s="60" t="str">
        <f>IFERROR(VLOOKUP(D123,$Z$7:$AD$22,3,FALSE),"")</f>
        <v/>
      </c>
      <c r="F124" s="59" t="b">
        <f>IF(LEFT(C121,2)="男子",$Z$6,IF(LEFT(C121,2)="女子",$Z$5))</f>
        <v>0</v>
      </c>
      <c r="G124" s="60" t="str">
        <f>IFERROR(VLOOKUP(H123,$Z$7:$AD$22,3,FALSE),"")</f>
        <v/>
      </c>
      <c r="H124" s="637"/>
      <c r="I124" s="602"/>
      <c r="J124" s="616"/>
      <c r="K124" s="605"/>
      <c r="L124" s="602"/>
      <c r="M124" s="209" t="str">
        <f>IFERROR(VLOOKUP(M125,$E$131:$G$167,3,FALSE),"")</f>
        <v/>
      </c>
      <c r="N124" s="182"/>
      <c r="O124" s="602"/>
      <c r="P124" s="209" t="str">
        <f>IFERROR(VLOOKUP(P125,$E$131:$G$167,3,FALSE),"")</f>
        <v/>
      </c>
      <c r="Q124" s="605"/>
      <c r="R124" s="602"/>
      <c r="S124" s="616"/>
      <c r="T124" s="605"/>
      <c r="U124" s="602"/>
      <c r="V124" s="209" t="str">
        <f>IFERROR(VLOOKUP(V125,$E$131:$G$167,3,FALSE),"")</f>
        <v/>
      </c>
      <c r="W124" s="612"/>
      <c r="Y124" s="190"/>
      <c r="Z124" s="86"/>
      <c r="AA124" s="86"/>
      <c r="AB124" s="86"/>
      <c r="AC124" s="86"/>
      <c r="AD124" s="86"/>
    </row>
    <row r="125" spans="1:30" ht="24" customHeight="1" x14ac:dyDescent="0.5">
      <c r="A125" s="620"/>
      <c r="B125" s="623"/>
      <c r="C125" s="626"/>
      <c r="D125" s="635"/>
      <c r="E125" s="60" t="str">
        <f>IFERROR(VLOOKUP(D123,$Z$7:$AD$22,4,FALSE),"")</f>
        <v/>
      </c>
      <c r="F125" s="59" t="s">
        <v>8</v>
      </c>
      <c r="G125" s="60" t="str">
        <f>IFERROR(VLOOKUP(H123,$Z$7:$AD$22,4,FALSE),"")</f>
        <v/>
      </c>
      <c r="H125" s="637"/>
      <c r="I125" s="602"/>
      <c r="J125" s="616"/>
      <c r="K125" s="605"/>
      <c r="L125" s="602"/>
      <c r="M125" s="616"/>
      <c r="N125" s="182"/>
      <c r="O125" s="602"/>
      <c r="P125" s="616"/>
      <c r="Q125" s="605"/>
      <c r="R125" s="602"/>
      <c r="S125" s="616"/>
      <c r="T125" s="605"/>
      <c r="U125" s="602"/>
      <c r="V125" s="616"/>
      <c r="W125" s="612"/>
      <c r="Y125" s="190"/>
      <c r="Z125" s="86"/>
      <c r="AA125" s="86"/>
      <c r="AB125" s="86"/>
      <c r="AC125" s="86"/>
      <c r="AD125" s="86"/>
    </row>
    <row r="126" spans="1:30" ht="24" customHeight="1" thickBot="1" x14ac:dyDescent="0.55000000000000004">
      <c r="A126" s="621"/>
      <c r="B126" s="624"/>
      <c r="C126" s="627"/>
      <c r="D126" s="636"/>
      <c r="E126" s="191" t="str">
        <f>IFERROR(VLOOKUP(D123,$Z$7:$AD$22,5,FALSE),"")</f>
        <v/>
      </c>
      <c r="F126" s="192" t="s">
        <v>5</v>
      </c>
      <c r="G126" s="191" t="str">
        <f>IFERROR(VLOOKUP(H123,$Z$7:$AD$22,5,FALSE),"")</f>
        <v/>
      </c>
      <c r="H126" s="638"/>
      <c r="I126" s="607"/>
      <c r="J126" s="192"/>
      <c r="K126" s="610"/>
      <c r="L126" s="607"/>
      <c r="M126" s="618"/>
      <c r="N126" s="210"/>
      <c r="O126" s="607"/>
      <c r="P126" s="618"/>
      <c r="Q126" s="610"/>
      <c r="R126" s="607"/>
      <c r="S126" s="192"/>
      <c r="T126" s="610"/>
      <c r="U126" s="607"/>
      <c r="V126" s="618"/>
      <c r="W126" s="617"/>
      <c r="Y126" s="190"/>
      <c r="Z126" s="86"/>
      <c r="AA126" s="86"/>
      <c r="AB126" s="86"/>
      <c r="AC126" s="86"/>
      <c r="AD126" s="86"/>
    </row>
    <row r="127" spans="1:30" ht="40" customHeight="1" x14ac:dyDescent="0.5">
      <c r="E127" s="190"/>
      <c r="F127" s="194"/>
      <c r="G127" s="194"/>
      <c r="H127" s="84"/>
      <c r="J127" s="138"/>
      <c r="K127" s="195"/>
      <c r="L127" s="196"/>
      <c r="N127" s="195"/>
      <c r="O127" s="84"/>
      <c r="P127" s="195"/>
      <c r="R127" s="84"/>
      <c r="S127" s="195"/>
      <c r="T127" s="195"/>
      <c r="U127" s="195"/>
      <c r="W127" s="195"/>
      <c r="Y127" s="190"/>
      <c r="Z127" s="138"/>
      <c r="AA127" s="138"/>
      <c r="AB127" s="138"/>
      <c r="AC127" s="138"/>
      <c r="AD127" s="138"/>
    </row>
    <row r="128" spans="1:30" ht="40" customHeight="1" thickBot="1" x14ac:dyDescent="0.7">
      <c r="E128" s="84"/>
      <c r="F128" s="197"/>
      <c r="G128" s="84"/>
      <c r="H128" s="84"/>
      <c r="J128" s="138"/>
      <c r="K128" s="195"/>
      <c r="L128" s="196"/>
      <c r="M128" s="218" t="str">
        <f>IFERROR(VLOOKUP(A103,$B$131:$F$150,2,FALSE),"")&amp;IFERROR(VLOOKUP(A103,$B$131:$F$150,5,FALSE),"")</f>
        <v/>
      </c>
      <c r="N128" s="211"/>
      <c r="O128" s="211"/>
      <c r="P128" s="211"/>
      <c r="Q128" s="211"/>
      <c r="R128" s="211"/>
      <c r="S128" s="211"/>
      <c r="T128" s="211"/>
      <c r="U128" s="211"/>
      <c r="V128" s="211"/>
      <c r="W128" s="219"/>
      <c r="Y128" s="190"/>
      <c r="Z128" s="86"/>
      <c r="AA128" s="86"/>
      <c r="AB128" s="86"/>
      <c r="AC128" s="86"/>
      <c r="AD128" s="86"/>
    </row>
    <row r="129" spans="2:30" ht="14.25" customHeight="1" x14ac:dyDescent="0.5">
      <c r="E129" s="84"/>
      <c r="F129" s="221"/>
      <c r="G129" s="84"/>
      <c r="H129" s="84"/>
      <c r="I129" s="222"/>
      <c r="J129" s="138"/>
      <c r="K129" s="222"/>
      <c r="L129" s="196"/>
      <c r="M129" s="222"/>
      <c r="N129" s="222"/>
      <c r="O129" s="84"/>
      <c r="P129" s="222"/>
      <c r="Q129" s="222"/>
      <c r="R129" s="84"/>
      <c r="S129" s="222"/>
      <c r="T129" s="222"/>
      <c r="U129" s="222"/>
      <c r="W129" s="222"/>
      <c r="Y129" s="190"/>
      <c r="AB129" s="213"/>
      <c r="AC129" s="213"/>
      <c r="AD129" s="213"/>
    </row>
    <row r="130" spans="2:30" ht="14" customHeight="1" x14ac:dyDescent="0.65">
      <c r="B130" s="65" t="s">
        <v>57</v>
      </c>
      <c r="C130" s="141"/>
      <c r="D130" s="141"/>
      <c r="E130" s="142" t="s">
        <v>58</v>
      </c>
      <c r="F130" s="142"/>
      <c r="G130" s="142"/>
      <c r="H130" s="59"/>
      <c r="I130" s="195" ph="1"/>
      <c r="K130" s="223" ph="1"/>
      <c r="M130" s="195" ph="1"/>
      <c r="O130" s="195" ph="1"/>
      <c r="Q130" s="195" ph="1"/>
      <c r="Y130" s="190"/>
      <c r="AB130" s="213"/>
      <c r="AC130" s="213"/>
      <c r="AD130" s="213"/>
    </row>
    <row r="131" spans="2:30" ht="14" customHeight="1" x14ac:dyDescent="0.65">
      <c r="B131" s="143" t="s">
        <v>112</v>
      </c>
      <c r="C131" s="141" t="s">
        <v>56</v>
      </c>
      <c r="D131" s="141"/>
      <c r="E131" s="144" t="s">
        <v>157</v>
      </c>
      <c r="F131" s="140" t="s">
        <v>111</v>
      </c>
      <c r="G131" s="136" t="s">
        <v>161</v>
      </c>
      <c r="H131" s="59"/>
      <c r="I131" s="195" ph="1"/>
      <c r="K131" s="223" ph="1"/>
      <c r="M131" s="195" ph="1"/>
      <c r="O131" s="195" ph="1"/>
      <c r="Q131" s="195" ph="1"/>
      <c r="X131" s="84" ph="1"/>
      <c r="Y131" s="190" ph="1"/>
      <c r="Z131" s="84" ph="1"/>
      <c r="AB131" s="213"/>
      <c r="AC131" s="213"/>
      <c r="AD131" s="213"/>
    </row>
    <row r="132" spans="2:30" ht="14" customHeight="1" x14ac:dyDescent="0.65">
      <c r="B132" s="145" t="s">
        <v>113</v>
      </c>
      <c r="C132" s="141"/>
      <c r="D132" s="141"/>
      <c r="E132" s="146" t="s">
        <v>158</v>
      </c>
      <c r="F132" s="140"/>
      <c r="G132" s="136" t="s">
        <v>162</v>
      </c>
      <c r="H132" s="59"/>
      <c r="I132" s="195" ph="1"/>
      <c r="K132" s="223" ph="1"/>
      <c r="M132" s="195" ph="1"/>
      <c r="O132" s="195" ph="1"/>
      <c r="Q132" s="195" ph="1"/>
      <c r="Y132" s="190"/>
      <c r="AB132" s="213"/>
      <c r="AC132" s="213"/>
      <c r="AD132" s="213"/>
    </row>
    <row r="133" spans="2:30" ht="14" customHeight="1" x14ac:dyDescent="0.65">
      <c r="B133" s="145" t="s">
        <v>114</v>
      </c>
      <c r="C133" s="141"/>
      <c r="D133" s="141"/>
      <c r="E133" s="146" t="s">
        <v>136</v>
      </c>
      <c r="F133" s="140"/>
      <c r="G133" s="136" t="s">
        <v>163</v>
      </c>
      <c r="H133" s="59"/>
      <c r="I133" s="195" ph="1"/>
      <c r="K133" s="223" ph="1"/>
      <c r="M133" s="195" ph="1"/>
      <c r="O133" s="195" ph="1"/>
      <c r="Q133" s="195" ph="1"/>
      <c r="Y133" s="190"/>
      <c r="AB133" s="213"/>
      <c r="AC133" s="213"/>
      <c r="AD133" s="213"/>
    </row>
    <row r="134" spans="2:30" ht="14" customHeight="1" x14ac:dyDescent="0.65">
      <c r="B134" s="145" t="s">
        <v>115</v>
      </c>
      <c r="C134" s="141"/>
      <c r="D134" s="141"/>
      <c r="E134" s="144" t="s">
        <v>137</v>
      </c>
      <c r="F134" s="140"/>
      <c r="G134" s="136" t="s">
        <v>59</v>
      </c>
      <c r="H134" s="59"/>
      <c r="X134" s="84" ph="1"/>
      <c r="Y134" s="190" ph="1"/>
      <c r="Z134" s="84" ph="1"/>
    </row>
    <row r="135" spans="2:30" ht="14" customHeight="1" x14ac:dyDescent="0.65">
      <c r="B135" s="145" t="s">
        <v>116</v>
      </c>
      <c r="C135" s="141"/>
      <c r="D135" s="141"/>
      <c r="E135" s="146" t="s">
        <v>138</v>
      </c>
      <c r="F135" s="140"/>
      <c r="G135" s="136"/>
      <c r="H135" s="59"/>
      <c r="I135" s="195" ph="1"/>
      <c r="K135" s="223" ph="1"/>
      <c r="M135" s="195" ph="1"/>
      <c r="O135" s="195" ph="1"/>
      <c r="Q135" s="195" ph="1"/>
      <c r="Y135" s="190"/>
    </row>
    <row r="136" spans="2:30" ht="14" customHeight="1" x14ac:dyDescent="0.65">
      <c r="B136" s="145" t="s">
        <v>117</v>
      </c>
      <c r="C136" s="141"/>
      <c r="D136" s="141"/>
      <c r="E136" s="146" t="s">
        <v>139</v>
      </c>
      <c r="F136" s="140"/>
      <c r="G136" s="136" t="s">
        <v>68</v>
      </c>
      <c r="H136" s="59"/>
      <c r="Y136" s="190"/>
    </row>
    <row r="137" spans="2:30" ht="14" customHeight="1" x14ac:dyDescent="0.65">
      <c r="B137" s="145" t="s">
        <v>118</v>
      </c>
      <c r="C137" s="141"/>
      <c r="D137" s="141"/>
      <c r="E137" s="146" t="s">
        <v>140</v>
      </c>
      <c r="F137" s="140"/>
      <c r="G137" s="136" t="s">
        <v>61</v>
      </c>
      <c r="H137" s="59"/>
      <c r="Y137" s="190"/>
    </row>
    <row r="138" spans="2:30" ht="14" customHeight="1" x14ac:dyDescent="0.65">
      <c r="B138" s="145" t="s">
        <v>119</v>
      </c>
      <c r="C138" s="141" t="s">
        <v>56</v>
      </c>
      <c r="D138" s="141"/>
      <c r="E138" s="146" t="s">
        <v>141</v>
      </c>
      <c r="F138" s="140" t="s">
        <v>111</v>
      </c>
      <c r="G138" s="59" t="s">
        <v>164</v>
      </c>
      <c r="H138" s="59"/>
      <c r="Y138" s="190"/>
    </row>
    <row r="139" spans="2:30" ht="14" customHeight="1" x14ac:dyDescent="0.65">
      <c r="B139" s="145" t="s">
        <v>120</v>
      </c>
      <c r="C139" s="141"/>
      <c r="D139" s="141"/>
      <c r="E139" s="146" t="s">
        <v>142</v>
      </c>
      <c r="F139" s="140"/>
      <c r="G139" s="136" t="s">
        <v>165</v>
      </c>
      <c r="H139" s="59"/>
      <c r="Y139" s="190"/>
    </row>
    <row r="140" spans="2:30" ht="14" customHeight="1" x14ac:dyDescent="0.65">
      <c r="B140" s="145" t="s">
        <v>121</v>
      </c>
      <c r="C140" s="141"/>
      <c r="D140" s="141"/>
      <c r="E140" s="146" t="s">
        <v>143</v>
      </c>
      <c r="F140" s="140"/>
      <c r="G140" s="136" t="s">
        <v>166</v>
      </c>
      <c r="H140" s="59"/>
      <c r="Y140" s="190"/>
    </row>
    <row r="141" spans="2:30" ht="14" customHeight="1" x14ac:dyDescent="0.65">
      <c r="B141" s="145" t="s">
        <v>122</v>
      </c>
      <c r="C141" s="141"/>
      <c r="D141" s="141"/>
      <c r="E141" s="146" t="s">
        <v>144</v>
      </c>
      <c r="F141" s="140"/>
      <c r="G141" s="136" t="s">
        <v>167</v>
      </c>
      <c r="H141" s="59"/>
      <c r="Y141" s="190"/>
    </row>
    <row r="142" spans="2:30" ht="14" customHeight="1" x14ac:dyDescent="0.65">
      <c r="B142" s="145" t="s">
        <v>123</v>
      </c>
      <c r="C142" s="141" t="s">
        <v>56</v>
      </c>
      <c r="D142" s="141"/>
      <c r="E142" s="146" t="s">
        <v>145</v>
      </c>
      <c r="F142" s="140" t="s">
        <v>111</v>
      </c>
      <c r="G142" s="136" t="s">
        <v>168</v>
      </c>
      <c r="H142" s="59"/>
      <c r="Y142" s="190"/>
    </row>
    <row r="143" spans="2:30" ht="14" customHeight="1" x14ac:dyDescent="0.65">
      <c r="B143" s="145" t="s">
        <v>124</v>
      </c>
      <c r="C143" s="141"/>
      <c r="D143" s="141"/>
      <c r="E143" s="146" t="s">
        <v>146</v>
      </c>
      <c r="F143" s="140"/>
      <c r="G143" s="136" t="s">
        <v>169</v>
      </c>
      <c r="H143" s="59"/>
      <c r="Y143" s="190"/>
    </row>
    <row r="144" spans="2:30" ht="14" customHeight="1" x14ac:dyDescent="0.65">
      <c r="B144" s="145" t="s">
        <v>125</v>
      </c>
      <c r="C144" s="141" t="s">
        <v>56</v>
      </c>
      <c r="D144" s="141"/>
      <c r="E144" s="146" t="s">
        <v>147</v>
      </c>
      <c r="F144" s="140" t="s">
        <v>111</v>
      </c>
      <c r="G144" s="136" t="s">
        <v>60</v>
      </c>
      <c r="H144" s="59"/>
      <c r="Y144" s="190"/>
    </row>
    <row r="145" spans="2:25" ht="14" customHeight="1" x14ac:dyDescent="0.65">
      <c r="B145" s="145"/>
      <c r="C145" s="141"/>
      <c r="D145" s="141"/>
      <c r="E145" s="146" t="s">
        <v>148</v>
      </c>
      <c r="F145" s="140"/>
      <c r="G145" s="136"/>
      <c r="H145" s="59"/>
      <c r="Y145" s="190"/>
    </row>
    <row r="146" spans="2:25" ht="14" customHeight="1" x14ac:dyDescent="0.65">
      <c r="B146" s="147"/>
      <c r="C146" s="141"/>
      <c r="D146" s="141"/>
      <c r="E146" s="146" t="s">
        <v>149</v>
      </c>
      <c r="F146" s="140"/>
      <c r="G146" s="136" t="s">
        <v>66</v>
      </c>
      <c r="H146" s="59"/>
      <c r="Y146" s="190"/>
    </row>
    <row r="147" spans="2:25" ht="14" customHeight="1" x14ac:dyDescent="0.65">
      <c r="B147" s="147"/>
      <c r="C147" s="141"/>
      <c r="D147" s="141"/>
      <c r="E147" s="146" t="s">
        <v>150</v>
      </c>
      <c r="F147" s="136"/>
      <c r="G147" s="136" t="s">
        <v>62</v>
      </c>
      <c r="H147" s="59"/>
      <c r="Y147" s="190"/>
    </row>
    <row r="148" spans="2:25" ht="14" customHeight="1" x14ac:dyDescent="0.65">
      <c r="B148" s="147"/>
      <c r="C148" s="141"/>
      <c r="D148" s="141"/>
      <c r="E148" s="146" t="s">
        <v>151</v>
      </c>
      <c r="F148" s="136"/>
      <c r="G148" s="136" t="s">
        <v>65</v>
      </c>
      <c r="H148" s="59"/>
      <c r="Y148" s="190"/>
    </row>
    <row r="149" spans="2:25" ht="14" customHeight="1" x14ac:dyDescent="0.65">
      <c r="B149" s="147"/>
      <c r="C149" s="141"/>
      <c r="D149" s="141"/>
      <c r="E149" s="146" t="s">
        <v>152</v>
      </c>
      <c r="F149" s="136"/>
      <c r="G149" s="136" t="s">
        <v>64</v>
      </c>
      <c r="H149" s="59"/>
      <c r="Y149" s="190"/>
    </row>
    <row r="150" spans="2:25" ht="14" customHeight="1" x14ac:dyDescent="0.65">
      <c r="B150" s="147"/>
      <c r="C150" s="141"/>
      <c r="D150" s="141"/>
      <c r="E150" s="146" t="s">
        <v>153</v>
      </c>
      <c r="F150" s="136"/>
      <c r="G150" s="59" t="s">
        <v>170</v>
      </c>
      <c r="H150" s="59"/>
      <c r="Y150" s="190"/>
    </row>
    <row r="151" spans="2:25" ht="14" customHeight="1" x14ac:dyDescent="0.65">
      <c r="B151" s="147"/>
      <c r="C151" s="141"/>
      <c r="D151" s="141"/>
      <c r="E151" s="146" t="s">
        <v>154</v>
      </c>
      <c r="F151" s="136"/>
      <c r="G151" s="136" t="s">
        <v>63</v>
      </c>
      <c r="H151" s="59"/>
      <c r="Y151" s="190"/>
    </row>
    <row r="152" spans="2:25" ht="14" customHeight="1" x14ac:dyDescent="0.65">
      <c r="B152" s="141"/>
      <c r="C152" s="141"/>
      <c r="D152" s="141"/>
      <c r="E152" s="146" t="s">
        <v>155</v>
      </c>
      <c r="F152" s="136"/>
      <c r="G152" s="59" t="s">
        <v>171</v>
      </c>
      <c r="H152" s="59"/>
      <c r="Y152" s="190"/>
    </row>
    <row r="153" spans="2:25" ht="14" customHeight="1" x14ac:dyDescent="0.65">
      <c r="B153" s="141"/>
      <c r="C153" s="141"/>
      <c r="D153" s="141"/>
      <c r="E153" s="146" t="s">
        <v>156</v>
      </c>
      <c r="F153" s="136"/>
      <c r="G153" s="136" t="s">
        <v>67</v>
      </c>
      <c r="H153" s="59"/>
      <c r="Y153" s="190"/>
    </row>
    <row r="154" spans="2:25" ht="14" customHeight="1" x14ac:dyDescent="0.65">
      <c r="E154" s="136"/>
      <c r="F154" s="136"/>
      <c r="G154" s="136"/>
      <c r="Y154" s="190"/>
    </row>
    <row r="155" spans="2:25" ht="14" customHeight="1" x14ac:dyDescent="0.65">
      <c r="E155" s="136"/>
      <c r="F155" s="136"/>
      <c r="G155" s="136"/>
      <c r="Y155" s="190"/>
    </row>
    <row r="156" spans="2:25" ht="14" customHeight="1" x14ac:dyDescent="0.65">
      <c r="E156" s="136"/>
      <c r="F156" s="136"/>
      <c r="G156" s="136"/>
      <c r="Y156" s="190"/>
    </row>
    <row r="157" spans="2:25" ht="14" customHeight="1" thickBot="1" x14ac:dyDescent="0.7">
      <c r="E157" s="136"/>
      <c r="F157" s="136"/>
      <c r="G157" s="136"/>
      <c r="Y157" s="190"/>
    </row>
    <row r="158" spans="2:25" ht="14" customHeight="1" x14ac:dyDescent="0.65">
      <c r="E158" s="45"/>
      <c r="F158" s="694" t="s">
        <v>69</v>
      </c>
      <c r="G158" s="47"/>
      <c r="Y158" s="190"/>
    </row>
    <row r="159" spans="2:25" ht="14" customHeight="1" x14ac:dyDescent="0.65">
      <c r="E159" s="46"/>
      <c r="F159" s="695"/>
      <c r="G159" s="48"/>
      <c r="Y159" s="190"/>
    </row>
    <row r="160" spans="2:25" ht="14" customHeight="1" x14ac:dyDescent="0.65">
      <c r="E160" s="46"/>
      <c r="F160" s="695"/>
      <c r="G160" s="48"/>
    </row>
    <row r="161" spans="5:47" ht="14" customHeight="1" x14ac:dyDescent="0.65">
      <c r="E161" s="46"/>
      <c r="F161" s="695"/>
      <c r="G161" s="48"/>
    </row>
    <row r="162" spans="5:47" ht="14" customHeight="1" x14ac:dyDescent="0.65">
      <c r="E162" s="46"/>
      <c r="F162" s="695"/>
      <c r="G162" s="48"/>
      <c r="S162" s="84" ph="1"/>
      <c r="T162" s="84" ph="1"/>
      <c r="U162" s="84" ph="1"/>
      <c r="V162" s="84" ph="1"/>
      <c r="W162" s="84" ph="1"/>
    </row>
    <row r="163" spans="5:47" ht="14" customHeight="1" x14ac:dyDescent="0.65">
      <c r="E163" s="46"/>
      <c r="F163" s="695"/>
      <c r="G163" s="48"/>
    </row>
    <row r="164" spans="5:47" ht="14" customHeight="1" x14ac:dyDescent="0.65">
      <c r="E164" s="46"/>
      <c r="F164" s="695"/>
      <c r="G164" s="48"/>
    </row>
    <row r="165" spans="5:47" ht="14" customHeight="1" x14ac:dyDescent="0.65">
      <c r="E165" s="224"/>
      <c r="F165" s="695"/>
      <c r="G165" s="225"/>
    </row>
    <row r="166" spans="5:47" ht="14" customHeight="1" x14ac:dyDescent="0.65">
      <c r="E166" s="224"/>
      <c r="F166" s="695"/>
      <c r="G166" s="225"/>
    </row>
    <row r="167" spans="5:47" ht="14" customHeight="1" x14ac:dyDescent="0.65">
      <c r="E167" s="224"/>
      <c r="F167" s="695"/>
      <c r="G167" s="225"/>
    </row>
    <row r="168" spans="5:47" ht="14" customHeight="1" thickBot="1" x14ac:dyDescent="0.7">
      <c r="E168" s="226"/>
      <c r="F168" s="696"/>
      <c r="G168" s="227"/>
      <c r="AI168" s="84" ph="1"/>
      <c r="AJ168" s="84" ph="1"/>
      <c r="AK168" s="84" ph="1"/>
      <c r="AL168" s="84" ph="1"/>
      <c r="AM168" s="84" ph="1"/>
      <c r="AN168" s="84" ph="1"/>
      <c r="AO168" s="84" ph="1"/>
      <c r="AP168" s="84" ph="1"/>
      <c r="AQ168" s="84" ph="1"/>
      <c r="AR168" s="84" ph="1"/>
      <c r="AS168" s="84" ph="1"/>
      <c r="AT168" s="84" ph="1"/>
      <c r="AU168" s="84" ph="1"/>
    </row>
    <row r="169" spans="5:47" ht="14" customHeight="1" x14ac:dyDescent="0.65"/>
    <row r="170" spans="5:47" ht="14" customHeight="1" x14ac:dyDescent="0.65"/>
    <row r="171" spans="5:47" ht="14" customHeight="1" x14ac:dyDescent="0.65">
      <c r="E171" s="229"/>
    </row>
    <row r="172" spans="5:47" ht="14" customHeight="1" x14ac:dyDescent="0.65"/>
    <row r="173" spans="5:47" ht="14" customHeight="1" x14ac:dyDescent="0.65"/>
    <row r="174" spans="5:47" ht="14" customHeight="1" x14ac:dyDescent="0.65"/>
    <row r="175" spans="5:47" ht="14" customHeight="1" x14ac:dyDescent="0.65"/>
    <row r="176" spans="5:47" ht="14" customHeight="1" x14ac:dyDescent="0.65"/>
    <row r="177" spans="9:23" ht="14" customHeight="1" x14ac:dyDescent="0.65"/>
    <row r="178" spans="9:23" ht="14" customHeight="1" x14ac:dyDescent="0.65"/>
    <row r="179" spans="9:23" ht="14" customHeight="1" x14ac:dyDescent="0.65"/>
    <row r="180" spans="9:23" ht="14" customHeight="1" x14ac:dyDescent="0.65"/>
    <row r="181" spans="9:23" ht="14" customHeight="1" x14ac:dyDescent="0.65"/>
    <row r="182" spans="9:23" ht="14" customHeight="1" x14ac:dyDescent="0.65"/>
    <row r="183" spans="9:23" ht="14" customHeight="1" x14ac:dyDescent="0.65"/>
    <row r="184" spans="9:23" ht="14" customHeight="1" x14ac:dyDescent="0.65"/>
    <row r="185" spans="9:23" ht="14" customHeight="1" x14ac:dyDescent="0.65"/>
    <row r="186" spans="9:23" ht="14" customHeight="1" x14ac:dyDescent="0.65"/>
    <row r="187" spans="9:23" ht="14" customHeight="1" x14ac:dyDescent="0.65">
      <c r="S187" s="84" ph="1"/>
      <c r="T187" s="84" ph="1"/>
      <c r="U187" s="84" ph="1"/>
      <c r="V187" s="84" ph="1"/>
      <c r="W187" s="84" ph="1"/>
    </row>
    <row r="188" spans="9:23" ht="14" customHeight="1" x14ac:dyDescent="0.65"/>
    <row r="189" spans="9:23" ht="14" customHeight="1" x14ac:dyDescent="0.65">
      <c r="M189" s="195" ph="1"/>
      <c r="S189" s="84" ph="1"/>
      <c r="T189" s="84" ph="1"/>
      <c r="U189" s="84" ph="1"/>
      <c r="V189" s="84" ph="1"/>
      <c r="W189" s="84" ph="1"/>
    </row>
    <row r="190" spans="9:23" ht="14" customHeight="1" x14ac:dyDescent="0.65"/>
    <row r="191" spans="9:23" ht="14" customHeight="1" x14ac:dyDescent="0.65"/>
    <row r="192" spans="9:23" ht="14" customHeight="1" x14ac:dyDescent="0.65">
      <c r="I192" s="195" ph="1"/>
      <c r="K192" s="223" ph="1"/>
      <c r="M192" s="195" ph="1"/>
      <c r="O192" s="195" ph="1"/>
      <c r="Q192" s="195" ph="1"/>
    </row>
    <row r="193" spans="9:47" ht="14" customHeight="1" x14ac:dyDescent="0.65">
      <c r="I193" s="195" ph="1"/>
      <c r="K193" s="223" ph="1"/>
      <c r="M193" s="195" ph="1"/>
      <c r="O193" s="195" ph="1"/>
      <c r="Q193" s="195" ph="1"/>
      <c r="AI193" s="84" ph="1"/>
      <c r="AJ193" s="84" ph="1"/>
      <c r="AK193" s="84" ph="1"/>
      <c r="AL193" s="84" ph="1"/>
      <c r="AM193" s="84" ph="1"/>
      <c r="AN193" s="84" ph="1"/>
      <c r="AO193" s="84" ph="1"/>
      <c r="AP193" s="84" ph="1"/>
      <c r="AQ193" s="84" ph="1"/>
      <c r="AR193" s="84" ph="1"/>
      <c r="AS193" s="84" ph="1"/>
      <c r="AT193" s="84" ph="1"/>
      <c r="AU193" s="84" ph="1"/>
    </row>
    <row r="194" spans="9:47" ht="14" customHeight="1" x14ac:dyDescent="0.65">
      <c r="I194" s="195" ph="1"/>
      <c r="K194" s="223" ph="1"/>
      <c r="M194" s="195" ph="1"/>
      <c r="O194" s="195" ph="1"/>
      <c r="Q194" s="195" ph="1"/>
    </row>
    <row r="195" spans="9:47" ht="14" customHeight="1" x14ac:dyDescent="0.65">
      <c r="I195" s="195" ph="1"/>
      <c r="K195" s="223" ph="1"/>
      <c r="M195" s="195" ph="1"/>
      <c r="O195" s="195" ph="1"/>
      <c r="Q195" s="195" ph="1"/>
      <c r="AI195" s="84" ph="1"/>
      <c r="AJ195" s="84" ph="1"/>
      <c r="AK195" s="84" ph="1"/>
      <c r="AL195" s="84" ph="1"/>
      <c r="AM195" s="84" ph="1"/>
      <c r="AN195" s="84" ph="1"/>
      <c r="AO195" s="84" ph="1"/>
      <c r="AP195" s="84" ph="1"/>
      <c r="AQ195" s="84" ph="1"/>
      <c r="AR195" s="84" ph="1"/>
      <c r="AS195" s="84" ph="1"/>
      <c r="AT195" s="84" ph="1"/>
      <c r="AU195" s="84" ph="1"/>
    </row>
    <row r="196" spans="9:47" ht="14" customHeight="1" x14ac:dyDescent="0.65">
      <c r="I196" s="195" ph="1"/>
      <c r="K196" s="223" ph="1"/>
      <c r="M196" s="195" ph="1"/>
      <c r="O196" s="195" ph="1"/>
      <c r="Q196" s="195" ph="1"/>
    </row>
    <row r="197" spans="9:47" ht="14" customHeight="1" x14ac:dyDescent="0.65">
      <c r="I197" s="195" ph="1"/>
      <c r="K197" s="223" ph="1"/>
      <c r="M197" s="195" ph="1"/>
      <c r="O197" s="195" ph="1"/>
      <c r="Q197" s="195" ph="1"/>
    </row>
    <row r="198" spans="9:47" ht="14" customHeight="1" x14ac:dyDescent="0.65"/>
    <row r="199" spans="9:47" ht="14" customHeight="1" x14ac:dyDescent="0.65">
      <c r="I199" s="195" ph="1"/>
      <c r="K199" s="223" ph="1"/>
      <c r="M199" s="195" ph="1"/>
      <c r="O199" s="195" ph="1"/>
      <c r="Q199" s="195" ph="1"/>
    </row>
    <row r="200" spans="9:47" ht="14" customHeight="1" x14ac:dyDescent="0.65"/>
    <row r="201" spans="9:47" ht="14" customHeight="1" x14ac:dyDescent="0.65"/>
    <row r="202" spans="9:47" ht="14" customHeight="1" x14ac:dyDescent="0.65"/>
    <row r="203" spans="9:47" ht="14" customHeight="1" x14ac:dyDescent="0.65"/>
    <row r="204" spans="9:47" ht="14" customHeight="1" x14ac:dyDescent="0.65"/>
    <row r="205" spans="9:47" ht="14" customHeight="1" x14ac:dyDescent="0.65"/>
    <row r="206" spans="9:47" ht="14" customHeight="1" x14ac:dyDescent="0.65"/>
    <row r="207" spans="9:47" ht="14" customHeight="1" x14ac:dyDescent="0.65"/>
    <row r="208" spans="9:47" ht="14" customHeight="1" x14ac:dyDescent="0.65"/>
    <row r="209" spans="13:23" ht="14" customHeight="1" x14ac:dyDescent="0.65"/>
    <row r="210" spans="13:23" ht="14" customHeight="1" x14ac:dyDescent="0.65"/>
    <row r="211" spans="13:23" ht="14" customHeight="1" x14ac:dyDescent="0.65"/>
    <row r="212" spans="13:23" ht="14" customHeight="1" x14ac:dyDescent="0.65"/>
    <row r="213" spans="13:23" ht="14" customHeight="1" x14ac:dyDescent="0.65"/>
    <row r="214" spans="13:23" ht="14" customHeight="1" x14ac:dyDescent="0.65"/>
    <row r="215" spans="13:23" ht="14" customHeight="1" x14ac:dyDescent="0.65"/>
    <row r="216" spans="13:23" ht="14" customHeight="1" x14ac:dyDescent="0.65"/>
    <row r="217" spans="13:23" ht="14" customHeight="1" x14ac:dyDescent="0.65"/>
    <row r="218" spans="13:23" ht="14" customHeight="1" x14ac:dyDescent="0.65"/>
    <row r="219" spans="13:23" ht="14" customHeight="1" x14ac:dyDescent="0.65"/>
    <row r="220" spans="13:23" ht="14" customHeight="1" x14ac:dyDescent="0.65"/>
    <row r="221" spans="13:23" ht="14" customHeight="1" x14ac:dyDescent="0.65">
      <c r="S221" s="84" ph="1"/>
      <c r="T221" s="84" ph="1"/>
      <c r="U221" s="84" ph="1"/>
      <c r="V221" s="84" ph="1"/>
      <c r="W221" s="84" ph="1"/>
    </row>
    <row r="222" spans="13:23" ht="14" customHeight="1" x14ac:dyDescent="0.65"/>
    <row r="223" spans="13:23" ht="14" customHeight="1" x14ac:dyDescent="0.65">
      <c r="M223" s="195" ph="1"/>
      <c r="S223" s="84" ph="1"/>
      <c r="T223" s="84" ph="1"/>
      <c r="U223" s="84" ph="1"/>
      <c r="V223" s="84" ph="1"/>
      <c r="W223" s="84" ph="1"/>
    </row>
    <row r="224" spans="13:23" ht="14" customHeight="1" x14ac:dyDescent="0.65"/>
    <row r="225" spans="9:47" ht="14" customHeight="1" x14ac:dyDescent="0.65"/>
    <row r="226" spans="9:47" ht="14" customHeight="1" x14ac:dyDescent="0.65">
      <c r="I226" s="195" ph="1"/>
      <c r="K226" s="223" ph="1"/>
      <c r="M226" s="195" ph="1"/>
      <c r="O226" s="195" ph="1"/>
      <c r="Q226" s="195" ph="1"/>
    </row>
    <row r="227" spans="9:47" ht="14" customHeight="1" x14ac:dyDescent="0.65">
      <c r="I227" s="195" ph="1"/>
      <c r="K227" s="223" ph="1"/>
      <c r="M227" s="195" ph="1"/>
      <c r="O227" s="195" ph="1"/>
      <c r="Q227" s="195" ph="1"/>
      <c r="AI227" s="84" ph="1"/>
      <c r="AJ227" s="84" ph="1"/>
      <c r="AK227" s="84" ph="1"/>
      <c r="AL227" s="84" ph="1"/>
      <c r="AM227" s="84" ph="1"/>
      <c r="AN227" s="84" ph="1"/>
      <c r="AO227" s="84" ph="1"/>
      <c r="AP227" s="84" ph="1"/>
      <c r="AQ227" s="84" ph="1"/>
      <c r="AR227" s="84" ph="1"/>
      <c r="AS227" s="84" ph="1"/>
      <c r="AT227" s="84" ph="1"/>
      <c r="AU227" s="84" ph="1"/>
    </row>
    <row r="228" spans="9:47" ht="14" customHeight="1" x14ac:dyDescent="0.65">
      <c r="I228" s="195" ph="1"/>
      <c r="K228" s="223" ph="1"/>
      <c r="M228" s="195" ph="1"/>
      <c r="O228" s="195" ph="1"/>
      <c r="Q228" s="195" ph="1"/>
    </row>
    <row r="229" spans="9:47" ht="14" customHeight="1" x14ac:dyDescent="0.65">
      <c r="I229" s="195" ph="1"/>
      <c r="K229" s="223" ph="1"/>
      <c r="M229" s="195" ph="1"/>
      <c r="O229" s="195" ph="1"/>
      <c r="Q229" s="195" ph="1"/>
      <c r="AI229" s="84" ph="1"/>
      <c r="AJ229" s="84" ph="1"/>
      <c r="AK229" s="84" ph="1"/>
      <c r="AL229" s="84" ph="1"/>
      <c r="AM229" s="84" ph="1"/>
      <c r="AN229" s="84" ph="1"/>
      <c r="AO229" s="84" ph="1"/>
      <c r="AP229" s="84" ph="1"/>
      <c r="AQ229" s="84" ph="1"/>
      <c r="AR229" s="84" ph="1"/>
      <c r="AS229" s="84" ph="1"/>
      <c r="AT229" s="84" ph="1"/>
      <c r="AU229" s="84" ph="1"/>
    </row>
    <row r="230" spans="9:47" ht="14" customHeight="1" x14ac:dyDescent="0.65">
      <c r="I230" s="195" ph="1"/>
      <c r="K230" s="223" ph="1"/>
      <c r="M230" s="195" ph="1"/>
      <c r="O230" s="195" ph="1"/>
      <c r="Q230" s="195" ph="1"/>
    </row>
    <row r="231" spans="9:47" ht="14" customHeight="1" x14ac:dyDescent="0.65">
      <c r="I231" s="195" ph="1"/>
      <c r="K231" s="223" ph="1"/>
      <c r="M231" s="195" ph="1"/>
      <c r="O231" s="195" ph="1"/>
      <c r="Q231" s="195" ph="1"/>
    </row>
    <row r="232" spans="9:47" ht="14" customHeight="1" x14ac:dyDescent="0.65"/>
    <row r="233" spans="9:47" ht="14" customHeight="1" x14ac:dyDescent="0.65">
      <c r="I233" s="195" ph="1"/>
      <c r="K233" s="223" ph="1"/>
      <c r="M233" s="195" ph="1"/>
      <c r="O233" s="195" ph="1"/>
      <c r="Q233" s="195" ph="1"/>
    </row>
    <row r="234" spans="9:47" ht="14" customHeight="1" x14ac:dyDescent="0.65"/>
    <row r="235" spans="9:47" ht="14" customHeight="1" x14ac:dyDescent="0.65"/>
    <row r="236" spans="9:47" ht="14" customHeight="1" x14ac:dyDescent="0.65"/>
    <row r="237" spans="9:47" ht="14" customHeight="1" x14ac:dyDescent="0.65"/>
    <row r="238" spans="9:47" ht="14" customHeight="1" x14ac:dyDescent="0.65"/>
    <row r="239" spans="9:47" ht="14" customHeight="1" x14ac:dyDescent="0.65"/>
    <row r="240" spans="9:47" ht="14" customHeight="1" x14ac:dyDescent="0.65"/>
    <row r="241" spans="9:47" ht="14" customHeight="1" x14ac:dyDescent="0.65"/>
    <row r="242" spans="9:47" ht="14" customHeight="1" x14ac:dyDescent="0.65"/>
    <row r="243" spans="9:47" ht="14" customHeight="1" x14ac:dyDescent="0.65"/>
    <row r="244" spans="9:47" ht="14" customHeight="1" x14ac:dyDescent="0.65"/>
    <row r="247" spans="9:47" ht="25.5" x14ac:dyDescent="0.65">
      <c r="S247" s="84" ph="1"/>
      <c r="T247" s="84" ph="1"/>
      <c r="U247" s="84" ph="1"/>
      <c r="V247" s="84" ph="1"/>
      <c r="W247" s="84" ph="1"/>
    </row>
    <row r="249" spans="9:47" ht="25.5" x14ac:dyDescent="0.65">
      <c r="M249" s="195" ph="1"/>
      <c r="S249" s="84" ph="1"/>
      <c r="T249" s="84" ph="1"/>
      <c r="U249" s="84" ph="1"/>
      <c r="V249" s="84" ph="1"/>
      <c r="W249" s="84" ph="1"/>
    </row>
    <row r="252" spans="9:47" ht="25.5" x14ac:dyDescent="0.65">
      <c r="I252" s="195" ph="1"/>
      <c r="K252" s="223" ph="1"/>
      <c r="M252" s="195" ph="1"/>
      <c r="O252" s="195" ph="1"/>
      <c r="Q252" s="195" ph="1"/>
    </row>
    <row r="253" spans="9:47" ht="25.5" x14ac:dyDescent="0.65">
      <c r="I253" s="195" ph="1"/>
      <c r="K253" s="223" ph="1"/>
      <c r="M253" s="195" ph="1"/>
      <c r="O253" s="195" ph="1"/>
      <c r="Q253" s="195" ph="1"/>
      <c r="AI253" s="84" ph="1"/>
      <c r="AJ253" s="84" ph="1"/>
      <c r="AK253" s="84" ph="1"/>
      <c r="AL253" s="84" ph="1"/>
      <c r="AM253" s="84" ph="1"/>
      <c r="AN253" s="84" ph="1"/>
      <c r="AO253" s="84" ph="1"/>
      <c r="AP253" s="84" ph="1"/>
      <c r="AQ253" s="84" ph="1"/>
      <c r="AR253" s="84" ph="1"/>
      <c r="AS253" s="84" ph="1"/>
      <c r="AT253" s="84" ph="1"/>
      <c r="AU253" s="84" ph="1"/>
    </row>
    <row r="254" spans="9:47" ht="25.5" x14ac:dyDescent="0.65">
      <c r="I254" s="195" ph="1"/>
      <c r="K254" s="223" ph="1"/>
      <c r="M254" s="195" ph="1"/>
      <c r="O254" s="195" ph="1"/>
      <c r="Q254" s="195" ph="1"/>
    </row>
    <row r="255" spans="9:47" ht="25.5" x14ac:dyDescent="0.65">
      <c r="I255" s="195" ph="1"/>
      <c r="K255" s="223" ph="1"/>
      <c r="M255" s="195" ph="1"/>
      <c r="O255" s="195" ph="1"/>
      <c r="Q255" s="195" ph="1"/>
      <c r="AI255" s="84" ph="1"/>
      <c r="AJ255" s="84" ph="1"/>
      <c r="AK255" s="84" ph="1"/>
      <c r="AL255" s="84" ph="1"/>
      <c r="AM255" s="84" ph="1"/>
      <c r="AN255" s="84" ph="1"/>
      <c r="AO255" s="84" ph="1"/>
      <c r="AP255" s="84" ph="1"/>
      <c r="AQ255" s="84" ph="1"/>
      <c r="AR255" s="84" ph="1"/>
      <c r="AS255" s="84" ph="1"/>
      <c r="AT255" s="84" ph="1"/>
      <c r="AU255" s="84" ph="1"/>
    </row>
    <row r="256" spans="9:47" ht="25.5" x14ac:dyDescent="0.65">
      <c r="I256" s="195" ph="1"/>
      <c r="K256" s="223" ph="1"/>
      <c r="M256" s="195" ph="1"/>
      <c r="O256" s="195" ph="1"/>
      <c r="Q256" s="195" ph="1"/>
    </row>
    <row r="257" spans="9:17" ht="25.5" x14ac:dyDescent="0.65">
      <c r="I257" s="195" ph="1"/>
      <c r="K257" s="223" ph="1"/>
      <c r="M257" s="195" ph="1"/>
      <c r="O257" s="195" ph="1"/>
      <c r="Q257" s="195" ph="1"/>
    </row>
    <row r="259" spans="9:17" ht="25.5" x14ac:dyDescent="0.65">
      <c r="I259" s="195" ph="1"/>
      <c r="K259" s="223" ph="1"/>
      <c r="M259" s="195" ph="1"/>
      <c r="O259" s="195" ph="1"/>
      <c r="Q259" s="195" ph="1"/>
    </row>
    <row r="260" spans="9:17" ht="25.5" x14ac:dyDescent="0.65">
      <c r="I260" s="195" ph="1"/>
      <c r="K260" s="223" ph="1"/>
      <c r="M260" s="195" ph="1"/>
      <c r="O260" s="195" ph="1"/>
      <c r="Q260" s="195" ph="1"/>
    </row>
    <row r="274" spans="19:47" ht="25.5" x14ac:dyDescent="0.65">
      <c r="S274" s="84" ph="1"/>
      <c r="T274" s="84" ph="1"/>
      <c r="U274" s="84" ph="1"/>
      <c r="V274" s="84" ph="1"/>
      <c r="W274" s="84" ph="1"/>
    </row>
    <row r="280" spans="19:47" ht="25.5" x14ac:dyDescent="0.65">
      <c r="AI280" s="84" ph="1"/>
      <c r="AJ280" s="84" ph="1"/>
      <c r="AK280" s="84" ph="1"/>
      <c r="AL280" s="84" ph="1"/>
      <c r="AM280" s="84" ph="1"/>
      <c r="AN280" s="84" ph="1"/>
      <c r="AO280" s="84" ph="1"/>
      <c r="AP280" s="84" ph="1"/>
      <c r="AQ280" s="84" ph="1"/>
      <c r="AR280" s="84" ph="1"/>
      <c r="AS280" s="84" ph="1"/>
      <c r="AT280" s="84" ph="1"/>
      <c r="AU280" s="84" ph="1"/>
    </row>
    <row r="299" spans="9:23" ht="25.5" x14ac:dyDescent="0.65">
      <c r="S299" s="84" ph="1"/>
      <c r="T299" s="84" ph="1"/>
      <c r="U299" s="84" ph="1"/>
      <c r="V299" s="84" ph="1"/>
      <c r="W299" s="84" ph="1"/>
    </row>
    <row r="301" spans="9:23" ht="25.5" x14ac:dyDescent="0.65">
      <c r="M301" s="195" ph="1"/>
      <c r="S301" s="84" ph="1"/>
      <c r="T301" s="84" ph="1"/>
      <c r="U301" s="84" ph="1"/>
      <c r="V301" s="84" ph="1"/>
      <c r="W301" s="84" ph="1"/>
    </row>
    <row r="304" spans="9:23" ht="25.5" x14ac:dyDescent="0.65">
      <c r="I304" s="195" ph="1"/>
      <c r="K304" s="223" ph="1"/>
      <c r="M304" s="195" ph="1"/>
      <c r="O304" s="195" ph="1"/>
      <c r="Q304" s="195" ph="1"/>
    </row>
    <row r="305" spans="9:47" ht="25.5" x14ac:dyDescent="0.65">
      <c r="I305" s="195" ph="1"/>
      <c r="K305" s="223" ph="1"/>
      <c r="M305" s="195" ph="1"/>
      <c r="O305" s="195" ph="1"/>
      <c r="Q305" s="195" ph="1"/>
      <c r="AI305" s="84" ph="1"/>
      <c r="AJ305" s="84" ph="1"/>
      <c r="AK305" s="84" ph="1"/>
      <c r="AL305" s="84" ph="1"/>
      <c r="AM305" s="84" ph="1"/>
      <c r="AN305" s="84" ph="1"/>
      <c r="AO305" s="84" ph="1"/>
      <c r="AP305" s="84" ph="1"/>
      <c r="AQ305" s="84" ph="1"/>
      <c r="AR305" s="84" ph="1"/>
      <c r="AS305" s="84" ph="1"/>
      <c r="AT305" s="84" ph="1"/>
      <c r="AU305" s="84" ph="1"/>
    </row>
    <row r="306" spans="9:47" ht="25.5" x14ac:dyDescent="0.65">
      <c r="I306" s="195" ph="1"/>
      <c r="K306" s="223" ph="1"/>
      <c r="M306" s="195" ph="1"/>
      <c r="O306" s="195" ph="1"/>
      <c r="Q306" s="195" ph="1"/>
    </row>
    <row r="307" spans="9:47" ht="25.5" x14ac:dyDescent="0.65">
      <c r="I307" s="195" ph="1"/>
      <c r="K307" s="223" ph="1"/>
      <c r="M307" s="195" ph="1"/>
      <c r="O307" s="195" ph="1"/>
      <c r="Q307" s="195" ph="1"/>
      <c r="AI307" s="84" ph="1"/>
      <c r="AJ307" s="84" ph="1"/>
      <c r="AK307" s="84" ph="1"/>
      <c r="AL307" s="84" ph="1"/>
      <c r="AM307" s="84" ph="1"/>
      <c r="AN307" s="84" ph="1"/>
      <c r="AO307" s="84" ph="1"/>
      <c r="AP307" s="84" ph="1"/>
      <c r="AQ307" s="84" ph="1"/>
      <c r="AR307" s="84" ph="1"/>
      <c r="AS307" s="84" ph="1"/>
      <c r="AT307" s="84" ph="1"/>
      <c r="AU307" s="84" ph="1"/>
    </row>
    <row r="308" spans="9:47" ht="25.5" x14ac:dyDescent="0.65">
      <c r="I308" s="195" ph="1"/>
      <c r="K308" s="223" ph="1"/>
      <c r="M308" s="195" ph="1"/>
      <c r="O308" s="195" ph="1"/>
      <c r="Q308" s="195" ph="1"/>
    </row>
    <row r="309" spans="9:47" ht="25.5" x14ac:dyDescent="0.65">
      <c r="I309" s="195" ph="1"/>
      <c r="K309" s="223" ph="1"/>
      <c r="M309" s="195" ph="1"/>
      <c r="O309" s="195" ph="1"/>
      <c r="Q309" s="195" ph="1"/>
    </row>
    <row r="311" spans="9:47" ht="25.5" x14ac:dyDescent="0.65">
      <c r="I311" s="195" ph="1"/>
      <c r="K311" s="223" ph="1"/>
      <c r="M311" s="195" ph="1"/>
      <c r="O311" s="195" ph="1"/>
      <c r="Q311" s="195" ph="1"/>
    </row>
    <row r="333" spans="13:23" ht="25.5" x14ac:dyDescent="0.65">
      <c r="S333" s="84" ph="1"/>
      <c r="T333" s="84" ph="1"/>
      <c r="U333" s="84" ph="1"/>
      <c r="V333" s="84" ph="1"/>
      <c r="W333" s="84" ph="1"/>
    </row>
    <row r="335" spans="13:23" ht="25.5" x14ac:dyDescent="0.65">
      <c r="M335" s="195" ph="1"/>
      <c r="S335" s="84" ph="1"/>
      <c r="T335" s="84" ph="1"/>
      <c r="U335" s="84" ph="1"/>
      <c r="V335" s="84" ph="1"/>
      <c r="W335" s="84" ph="1"/>
    </row>
    <row r="338" spans="9:47" ht="25.5" x14ac:dyDescent="0.65">
      <c r="I338" s="195" ph="1"/>
      <c r="K338" s="223" ph="1"/>
      <c r="M338" s="195" ph="1"/>
      <c r="O338" s="195" ph="1"/>
      <c r="Q338" s="195" ph="1"/>
    </row>
    <row r="339" spans="9:47" ht="25.5" x14ac:dyDescent="0.65">
      <c r="I339" s="195" ph="1"/>
      <c r="K339" s="223" ph="1"/>
      <c r="M339" s="195" ph="1"/>
      <c r="O339" s="195" ph="1"/>
      <c r="Q339" s="195" ph="1"/>
      <c r="AI339" s="84" ph="1"/>
      <c r="AJ339" s="84" ph="1"/>
      <c r="AK339" s="84" ph="1"/>
      <c r="AL339" s="84" ph="1"/>
      <c r="AM339" s="84" ph="1"/>
      <c r="AN339" s="84" ph="1"/>
      <c r="AO339" s="84" ph="1"/>
      <c r="AP339" s="84" ph="1"/>
      <c r="AQ339" s="84" ph="1"/>
      <c r="AR339" s="84" ph="1"/>
      <c r="AS339" s="84" ph="1"/>
      <c r="AT339" s="84" ph="1"/>
      <c r="AU339" s="84" ph="1"/>
    </row>
    <row r="340" spans="9:47" ht="25.5" x14ac:dyDescent="0.65">
      <c r="I340" s="195" ph="1"/>
      <c r="K340" s="223" ph="1"/>
      <c r="M340" s="195" ph="1"/>
      <c r="O340" s="195" ph="1"/>
      <c r="Q340" s="195" ph="1"/>
    </row>
    <row r="341" spans="9:47" ht="25.5" x14ac:dyDescent="0.65">
      <c r="I341" s="195" ph="1"/>
      <c r="K341" s="223" ph="1"/>
      <c r="M341" s="195" ph="1"/>
      <c r="O341" s="195" ph="1"/>
      <c r="Q341" s="195" ph="1"/>
      <c r="AI341" s="84" ph="1"/>
      <c r="AJ341" s="84" ph="1"/>
      <c r="AK341" s="84" ph="1"/>
      <c r="AL341" s="84" ph="1"/>
      <c r="AM341" s="84" ph="1"/>
      <c r="AN341" s="84" ph="1"/>
      <c r="AO341" s="84" ph="1"/>
      <c r="AP341" s="84" ph="1"/>
      <c r="AQ341" s="84" ph="1"/>
      <c r="AR341" s="84" ph="1"/>
      <c r="AS341" s="84" ph="1"/>
      <c r="AT341" s="84" ph="1"/>
      <c r="AU341" s="84" ph="1"/>
    </row>
    <row r="342" spans="9:47" ht="25.5" x14ac:dyDescent="0.65">
      <c r="I342" s="195" ph="1"/>
      <c r="K342" s="223" ph="1"/>
      <c r="M342" s="195" ph="1"/>
      <c r="O342" s="195" ph="1"/>
      <c r="Q342" s="195" ph="1"/>
    </row>
    <row r="343" spans="9:47" ht="25.5" x14ac:dyDescent="0.65">
      <c r="I343" s="195" ph="1"/>
      <c r="K343" s="223" ph="1"/>
      <c r="M343" s="195" ph="1"/>
      <c r="O343" s="195" ph="1"/>
      <c r="Q343" s="195" ph="1"/>
    </row>
    <row r="345" spans="9:47" ht="25.5" x14ac:dyDescent="0.65">
      <c r="I345" s="195" ph="1"/>
      <c r="K345" s="223" ph="1"/>
      <c r="M345" s="195" ph="1"/>
      <c r="O345" s="195" ph="1"/>
      <c r="Q345" s="195" ph="1"/>
    </row>
    <row r="359" spans="9:47" ht="25.5" x14ac:dyDescent="0.65">
      <c r="S359" s="84" ph="1"/>
      <c r="T359" s="84" ph="1"/>
      <c r="U359" s="84" ph="1"/>
      <c r="V359" s="84" ph="1"/>
      <c r="W359" s="84" ph="1"/>
    </row>
    <row r="361" spans="9:47" ht="25.5" x14ac:dyDescent="0.65">
      <c r="M361" s="195" ph="1"/>
      <c r="S361" s="84" ph="1"/>
      <c r="T361" s="84" ph="1"/>
      <c r="U361" s="84" ph="1"/>
      <c r="V361" s="84" ph="1"/>
      <c r="W361" s="84" ph="1"/>
    </row>
    <row r="364" spans="9:47" ht="25.5" x14ac:dyDescent="0.65">
      <c r="I364" s="195" ph="1"/>
      <c r="K364" s="223" ph="1"/>
      <c r="M364" s="195" ph="1"/>
      <c r="O364" s="195" ph="1"/>
      <c r="Q364" s="195" ph="1"/>
    </row>
    <row r="365" spans="9:47" ht="25.5" x14ac:dyDescent="0.65">
      <c r="I365" s="195" ph="1"/>
      <c r="K365" s="223" ph="1"/>
      <c r="M365" s="195" ph="1"/>
      <c r="O365" s="195" ph="1"/>
      <c r="Q365" s="195" ph="1"/>
      <c r="AI365" s="84" ph="1"/>
      <c r="AJ365" s="84" ph="1"/>
      <c r="AK365" s="84" ph="1"/>
      <c r="AL365" s="84" ph="1"/>
      <c r="AM365" s="84" ph="1"/>
      <c r="AN365" s="84" ph="1"/>
      <c r="AO365" s="84" ph="1"/>
      <c r="AP365" s="84" ph="1"/>
      <c r="AQ365" s="84" ph="1"/>
      <c r="AR365" s="84" ph="1"/>
      <c r="AS365" s="84" ph="1"/>
      <c r="AT365" s="84" ph="1"/>
      <c r="AU365" s="84" ph="1"/>
    </row>
    <row r="366" spans="9:47" ht="25.5" x14ac:dyDescent="0.65">
      <c r="I366" s="195" ph="1"/>
      <c r="K366" s="223" ph="1"/>
      <c r="M366" s="195" ph="1"/>
      <c r="O366" s="195" ph="1"/>
      <c r="Q366" s="195" ph="1"/>
    </row>
    <row r="367" spans="9:47" ht="25.5" x14ac:dyDescent="0.65">
      <c r="I367" s="195" ph="1"/>
      <c r="K367" s="223" ph="1"/>
      <c r="M367" s="195" ph="1"/>
      <c r="O367" s="195" ph="1"/>
      <c r="Q367" s="195" ph="1"/>
      <c r="AI367" s="84" ph="1"/>
      <c r="AJ367" s="84" ph="1"/>
      <c r="AK367" s="84" ph="1"/>
      <c r="AL367" s="84" ph="1"/>
      <c r="AM367" s="84" ph="1"/>
      <c r="AN367" s="84" ph="1"/>
      <c r="AO367" s="84" ph="1"/>
      <c r="AP367" s="84" ph="1"/>
      <c r="AQ367" s="84" ph="1"/>
      <c r="AR367" s="84" ph="1"/>
      <c r="AS367" s="84" ph="1"/>
      <c r="AT367" s="84" ph="1"/>
      <c r="AU367" s="84" ph="1"/>
    </row>
    <row r="368" spans="9:47" ht="25.5" x14ac:dyDescent="0.65">
      <c r="I368" s="195" ph="1"/>
      <c r="K368" s="223" ph="1"/>
      <c r="M368" s="195" ph="1"/>
      <c r="O368" s="195" ph="1"/>
      <c r="Q368" s="195" ph="1"/>
    </row>
    <row r="369" spans="9:17" ht="25.5" x14ac:dyDescent="0.65">
      <c r="I369" s="195" ph="1"/>
      <c r="K369" s="223" ph="1"/>
      <c r="M369" s="195" ph="1"/>
      <c r="O369" s="195" ph="1"/>
      <c r="Q369" s="195" ph="1"/>
    </row>
    <row r="371" spans="9:17" ht="25.5" x14ac:dyDescent="0.65">
      <c r="I371" s="195" ph="1"/>
      <c r="K371" s="223" ph="1"/>
      <c r="M371" s="195" ph="1"/>
      <c r="O371" s="195" ph="1"/>
      <c r="Q371" s="195" ph="1"/>
    </row>
    <row r="372" spans="9:17" ht="25.5" x14ac:dyDescent="0.65">
      <c r="I372" s="195" ph="1"/>
      <c r="K372" s="223" ph="1"/>
      <c r="M372" s="195" ph="1"/>
      <c r="O372" s="195" ph="1"/>
      <c r="Q372" s="195" ph="1"/>
    </row>
    <row r="373" spans="9:17" ht="25.5" x14ac:dyDescent="0.65">
      <c r="I373" s="195" ph="1"/>
      <c r="K373" s="223" ph="1"/>
      <c r="M373" s="195" ph="1"/>
      <c r="O373" s="195" ph="1"/>
      <c r="Q373" s="195" ph="1"/>
    </row>
    <row r="374" spans="9:17" ht="25.5" x14ac:dyDescent="0.65">
      <c r="I374" s="195" ph="1"/>
      <c r="K374" s="223" ph="1"/>
      <c r="M374" s="195" ph="1"/>
      <c r="O374" s="195" ph="1"/>
      <c r="Q374" s="195" ph="1"/>
    </row>
    <row r="375" spans="9:17" ht="25.5" x14ac:dyDescent="0.65">
      <c r="I375" s="195" ph="1"/>
      <c r="K375" s="223" ph="1"/>
      <c r="M375" s="195" ph="1"/>
      <c r="O375" s="195" ph="1"/>
      <c r="Q375" s="195" ph="1"/>
    </row>
    <row r="376" spans="9:17" ht="25.5" x14ac:dyDescent="0.65">
      <c r="I376" s="195" ph="1"/>
      <c r="K376" s="223" ph="1"/>
      <c r="M376" s="195" ph="1"/>
      <c r="O376" s="195" ph="1"/>
      <c r="Q376" s="195" ph="1"/>
    </row>
    <row r="378" spans="9:17" ht="25.5" x14ac:dyDescent="0.65">
      <c r="I378" s="195" ph="1"/>
      <c r="K378" s="223" ph="1"/>
      <c r="M378" s="195" ph="1"/>
      <c r="O378" s="195" ph="1"/>
      <c r="Q378" s="195" ph="1"/>
    </row>
    <row r="379" spans="9:17" ht="25.5" x14ac:dyDescent="0.65">
      <c r="I379" s="195" ph="1"/>
      <c r="K379" s="223" ph="1"/>
      <c r="M379" s="195" ph="1"/>
      <c r="O379" s="195" ph="1"/>
      <c r="Q379" s="195" ph="1"/>
    </row>
    <row r="380" spans="9:17" ht="25.5" x14ac:dyDescent="0.65">
      <c r="I380" s="195" ph="1"/>
      <c r="K380" s="223" ph="1"/>
      <c r="M380" s="195" ph="1"/>
      <c r="O380" s="195" ph="1"/>
      <c r="Q380" s="195" ph="1"/>
    </row>
    <row r="381" spans="9:17" ht="25.5" x14ac:dyDescent="0.65">
      <c r="I381" s="195" ph="1"/>
      <c r="K381" s="223" ph="1"/>
      <c r="M381" s="195" ph="1"/>
      <c r="O381" s="195" ph="1"/>
      <c r="Q381" s="195" ph="1"/>
    </row>
    <row r="382" spans="9:17" ht="25.5" x14ac:dyDescent="0.65">
      <c r="I382" s="195" ph="1"/>
      <c r="K382" s="223" ph="1"/>
      <c r="M382" s="195" ph="1"/>
      <c r="O382" s="195" ph="1"/>
      <c r="Q382" s="195" ph="1"/>
    </row>
    <row r="384" spans="9:17" ht="25.5" x14ac:dyDescent="0.65">
      <c r="I384" s="195" ph="1"/>
      <c r="K384" s="223" ph="1"/>
      <c r="M384" s="195" ph="1"/>
      <c r="O384" s="195" ph="1"/>
      <c r="Q384" s="195" ph="1"/>
    </row>
    <row r="385" spans="9:17" ht="25.5" x14ac:dyDescent="0.65">
      <c r="I385" s="195" ph="1"/>
      <c r="K385" s="223" ph="1"/>
      <c r="M385" s="195" ph="1"/>
      <c r="O385" s="195" ph="1"/>
      <c r="Q385" s="195" ph="1"/>
    </row>
    <row r="386" spans="9:17" ht="25.5" x14ac:dyDescent="0.65">
      <c r="I386" s="195" ph="1"/>
      <c r="K386" s="223" ph="1"/>
      <c r="M386" s="195" ph="1"/>
      <c r="O386" s="195" ph="1"/>
      <c r="Q386" s="195" ph="1"/>
    </row>
    <row r="387" spans="9:17" ht="25.5" x14ac:dyDescent="0.65">
      <c r="I387" s="195" ph="1"/>
      <c r="K387" s="223" ph="1"/>
      <c r="M387" s="195" ph="1"/>
      <c r="O387" s="195" ph="1"/>
      <c r="Q387" s="195" ph="1"/>
    </row>
    <row r="388" spans="9:17" ht="25.5" x14ac:dyDescent="0.65">
      <c r="I388" s="195" ph="1"/>
      <c r="K388" s="223" ph="1"/>
      <c r="M388" s="195" ph="1"/>
      <c r="O388" s="195" ph="1"/>
      <c r="Q388" s="195" ph="1"/>
    </row>
    <row r="390" spans="9:17" ht="25.5" x14ac:dyDescent="0.65">
      <c r="I390" s="195" ph="1"/>
      <c r="K390" s="223" ph="1"/>
      <c r="M390" s="195" ph="1"/>
      <c r="O390" s="195" ph="1"/>
      <c r="Q390" s="195" ph="1"/>
    </row>
    <row r="391" spans="9:17" ht="25.5" x14ac:dyDescent="0.65">
      <c r="I391" s="195" ph="1"/>
      <c r="K391" s="223" ph="1"/>
      <c r="M391" s="195" ph="1"/>
      <c r="O391" s="195" ph="1"/>
      <c r="Q391" s="195" ph="1"/>
    </row>
    <row r="392" spans="9:17" ht="25.5" x14ac:dyDescent="0.65">
      <c r="I392" s="195" ph="1"/>
      <c r="K392" s="223" ph="1"/>
      <c r="M392" s="195" ph="1"/>
      <c r="O392" s="195" ph="1"/>
      <c r="Q392" s="195" ph="1"/>
    </row>
    <row r="393" spans="9:17" ht="25.5" x14ac:dyDescent="0.65">
      <c r="I393" s="195" ph="1"/>
      <c r="K393" s="223" ph="1"/>
      <c r="M393" s="195" ph="1"/>
      <c r="O393" s="195" ph="1"/>
      <c r="Q393" s="195" ph="1"/>
    </row>
    <row r="394" spans="9:17" ht="25.5" x14ac:dyDescent="0.65">
      <c r="I394" s="195" ph="1"/>
      <c r="K394" s="223" ph="1"/>
      <c r="M394" s="195" ph="1"/>
      <c r="O394" s="195" ph="1"/>
      <c r="Q394" s="195" ph="1"/>
    </row>
    <row r="396" spans="9:17" ht="25.5" x14ac:dyDescent="0.65">
      <c r="I396" s="195" ph="1"/>
      <c r="K396" s="223" ph="1"/>
      <c r="M396" s="195" ph="1"/>
      <c r="O396" s="195" ph="1"/>
      <c r="Q396" s="195" ph="1"/>
    </row>
    <row r="397" spans="9:17" ht="25.5" x14ac:dyDescent="0.65">
      <c r="I397" s="195" ph="1"/>
      <c r="K397" s="223" ph="1"/>
      <c r="M397" s="195" ph="1"/>
      <c r="O397" s="195" ph="1"/>
      <c r="Q397" s="195" ph="1"/>
    </row>
    <row r="398" spans="9:17" ht="25.5" x14ac:dyDescent="0.65">
      <c r="I398" s="195" ph="1"/>
      <c r="K398" s="223" ph="1"/>
      <c r="M398" s="195" ph="1"/>
      <c r="O398" s="195" ph="1"/>
      <c r="Q398" s="195" ph="1"/>
    </row>
    <row r="399" spans="9:17" ht="25.5" x14ac:dyDescent="0.65">
      <c r="I399" s="195" ph="1"/>
      <c r="K399" s="223" ph="1"/>
      <c r="M399" s="195" ph="1"/>
      <c r="O399" s="195" ph="1"/>
      <c r="Q399" s="195" ph="1"/>
    </row>
    <row r="400" spans="9:17" ht="25.5" x14ac:dyDescent="0.65">
      <c r="I400" s="195" ph="1"/>
      <c r="K400" s="223" ph="1"/>
      <c r="M400" s="195" ph="1"/>
      <c r="O400" s="195" ph="1"/>
      <c r="Q400" s="195" ph="1"/>
    </row>
    <row r="402" spans="9:17" ht="25.5" x14ac:dyDescent="0.65">
      <c r="I402" s="195" ph="1"/>
      <c r="K402" s="223" ph="1"/>
      <c r="M402" s="195" ph="1"/>
      <c r="O402" s="195" ph="1"/>
      <c r="Q402" s="195" ph="1"/>
    </row>
    <row r="403" spans="9:17" ht="25.5" x14ac:dyDescent="0.65">
      <c r="I403" s="195" ph="1"/>
      <c r="K403" s="223" ph="1"/>
      <c r="M403" s="195" ph="1"/>
      <c r="O403" s="195" ph="1"/>
      <c r="Q403" s="195" ph="1"/>
    </row>
    <row r="404" spans="9:17" ht="25.5" x14ac:dyDescent="0.65">
      <c r="I404" s="195" ph="1"/>
      <c r="K404" s="223" ph="1"/>
      <c r="M404" s="195" ph="1"/>
      <c r="O404" s="195" ph="1"/>
      <c r="Q404" s="195" ph="1"/>
    </row>
    <row r="405" spans="9:17" ht="25.5" x14ac:dyDescent="0.65">
      <c r="I405" s="195" ph="1"/>
      <c r="K405" s="223" ph="1"/>
      <c r="M405" s="195" ph="1"/>
      <c r="O405" s="195" ph="1"/>
      <c r="Q405" s="195" ph="1"/>
    </row>
  </sheetData>
  <sheetProtection algorithmName="SHA-512" hashValue="PmRHZt8j3qvnPcuwNvC4YDrkaGkOBn1CK3qo3m5qcIXlcJWqSu/8bQQK8cXaimrqoF2knlyEWxvmsYuk05k6dQ==" saltValue="lGJdJxV7UgOHV47ldRgt9Q==" spinCount="100000" sheet="1" objects="1" scenarios="1"/>
  <mergeCells count="595">
    <mergeCell ref="L121:L123"/>
    <mergeCell ref="O121:O123"/>
    <mergeCell ref="Q121:Q123"/>
    <mergeCell ref="R121:R126"/>
    <mergeCell ref="S121:S122"/>
    <mergeCell ref="T121:T126"/>
    <mergeCell ref="U121:U123"/>
    <mergeCell ref="W121:W123"/>
    <mergeCell ref="M122:M123"/>
    <mergeCell ref="P122:P123"/>
    <mergeCell ref="V122:V123"/>
    <mergeCell ref="S123:S125"/>
    <mergeCell ref="L124:L126"/>
    <mergeCell ref="O124:O126"/>
    <mergeCell ref="Q124:Q126"/>
    <mergeCell ref="U124:U126"/>
    <mergeCell ref="W124:W126"/>
    <mergeCell ref="M125:M126"/>
    <mergeCell ref="P125:P126"/>
    <mergeCell ref="V125:V126"/>
    <mergeCell ref="A121:A126"/>
    <mergeCell ref="B121:B126"/>
    <mergeCell ref="C121:C126"/>
    <mergeCell ref="D121:E122"/>
    <mergeCell ref="F121:F122"/>
    <mergeCell ref="G121:H122"/>
    <mergeCell ref="I121:I126"/>
    <mergeCell ref="J121:J122"/>
    <mergeCell ref="K121:K126"/>
    <mergeCell ref="D123:D126"/>
    <mergeCell ref="H123:H126"/>
    <mergeCell ref="J123:J125"/>
    <mergeCell ref="L115:L117"/>
    <mergeCell ref="N115:N117"/>
    <mergeCell ref="O115:O117"/>
    <mergeCell ref="Q115:Q117"/>
    <mergeCell ref="R115:R120"/>
    <mergeCell ref="S115:S116"/>
    <mergeCell ref="T115:T120"/>
    <mergeCell ref="U115:U117"/>
    <mergeCell ref="W115:W117"/>
    <mergeCell ref="M116:M117"/>
    <mergeCell ref="P116:P117"/>
    <mergeCell ref="V116:V117"/>
    <mergeCell ref="S117:S119"/>
    <mergeCell ref="L118:L120"/>
    <mergeCell ref="N118:N120"/>
    <mergeCell ref="O118:O120"/>
    <mergeCell ref="Q118:Q120"/>
    <mergeCell ref="U118:U120"/>
    <mergeCell ref="W118:W120"/>
    <mergeCell ref="M119:M120"/>
    <mergeCell ref="P119:P120"/>
    <mergeCell ref="V119:V120"/>
    <mergeCell ref="A115:A120"/>
    <mergeCell ref="B115:B120"/>
    <mergeCell ref="C115:C120"/>
    <mergeCell ref="D115:E116"/>
    <mergeCell ref="F115:F116"/>
    <mergeCell ref="G115:H116"/>
    <mergeCell ref="I115:I120"/>
    <mergeCell ref="J115:J116"/>
    <mergeCell ref="K115:K120"/>
    <mergeCell ref="D117:D120"/>
    <mergeCell ref="H117:H120"/>
    <mergeCell ref="J117:J119"/>
    <mergeCell ref="L109:L111"/>
    <mergeCell ref="N109:N111"/>
    <mergeCell ref="O109:O111"/>
    <mergeCell ref="Q109:Q111"/>
    <mergeCell ref="R109:R114"/>
    <mergeCell ref="S109:S110"/>
    <mergeCell ref="T109:T114"/>
    <mergeCell ref="U109:U111"/>
    <mergeCell ref="W109:W111"/>
    <mergeCell ref="M110:M111"/>
    <mergeCell ref="P110:P111"/>
    <mergeCell ref="V110:V111"/>
    <mergeCell ref="S111:S113"/>
    <mergeCell ref="L112:L114"/>
    <mergeCell ref="N112:N114"/>
    <mergeCell ref="O112:O114"/>
    <mergeCell ref="Q112:Q114"/>
    <mergeCell ref="U112:U114"/>
    <mergeCell ref="W112:W114"/>
    <mergeCell ref="M113:M114"/>
    <mergeCell ref="P113:P114"/>
    <mergeCell ref="V113:V114"/>
    <mergeCell ref="A109:A114"/>
    <mergeCell ref="B109:B114"/>
    <mergeCell ref="C109:C114"/>
    <mergeCell ref="D109:E110"/>
    <mergeCell ref="F109:F110"/>
    <mergeCell ref="G109:H110"/>
    <mergeCell ref="I109:I114"/>
    <mergeCell ref="J109:J110"/>
    <mergeCell ref="K109:K114"/>
    <mergeCell ref="D111:D114"/>
    <mergeCell ref="H111:H114"/>
    <mergeCell ref="J111:J113"/>
    <mergeCell ref="W103:W105"/>
    <mergeCell ref="M104:M105"/>
    <mergeCell ref="P104:P105"/>
    <mergeCell ref="V104:V105"/>
    <mergeCell ref="D105:D108"/>
    <mergeCell ref="H105:H108"/>
    <mergeCell ref="J105:J107"/>
    <mergeCell ref="S105:S107"/>
    <mergeCell ref="L106:L108"/>
    <mergeCell ref="O106:O108"/>
    <mergeCell ref="Q106:Q108"/>
    <mergeCell ref="U106:U108"/>
    <mergeCell ref="W106:W108"/>
    <mergeCell ref="M107:M108"/>
    <mergeCell ref="P107:P108"/>
    <mergeCell ref="V107:V108"/>
    <mergeCell ref="S101:S102"/>
    <mergeCell ref="V101:V102"/>
    <mergeCell ref="A103:A108"/>
    <mergeCell ref="B103:B108"/>
    <mergeCell ref="C103:C108"/>
    <mergeCell ref="D103:E104"/>
    <mergeCell ref="F103:F104"/>
    <mergeCell ref="G103:H104"/>
    <mergeCell ref="I103:I108"/>
    <mergeCell ref="J103:J104"/>
    <mergeCell ref="K103:K108"/>
    <mergeCell ref="L103:L105"/>
    <mergeCell ref="O103:O105"/>
    <mergeCell ref="Q103:Q105"/>
    <mergeCell ref="R103:R108"/>
    <mergeCell ref="S103:S104"/>
    <mergeCell ref="T103:T108"/>
    <mergeCell ref="U103:U105"/>
    <mergeCell ref="A98:M98"/>
    <mergeCell ref="A99:G99"/>
    <mergeCell ref="I99:Q99"/>
    <mergeCell ref="B100:F100"/>
    <mergeCell ref="A101:A102"/>
    <mergeCell ref="B101:B102"/>
    <mergeCell ref="C101:C102"/>
    <mergeCell ref="D101:E102"/>
    <mergeCell ref="G101:H102"/>
    <mergeCell ref="J101:J102"/>
    <mergeCell ref="M101:M102"/>
    <mergeCell ref="P101:P102"/>
    <mergeCell ref="A2:M2"/>
    <mergeCell ref="S13:S14"/>
    <mergeCell ref="T13:T18"/>
    <mergeCell ref="U13:U15"/>
    <mergeCell ref="W13:W15"/>
    <mergeCell ref="M14:M15"/>
    <mergeCell ref="P14:P15"/>
    <mergeCell ref="V14:V15"/>
    <mergeCell ref="S15:S17"/>
    <mergeCell ref="L16:L18"/>
    <mergeCell ref="N16:N18"/>
    <mergeCell ref="O16:O18"/>
    <mergeCell ref="U16:U18"/>
    <mergeCell ref="W16:W18"/>
    <mergeCell ref="M17:M18"/>
    <mergeCell ref="P17:P18"/>
    <mergeCell ref="V17:V18"/>
    <mergeCell ref="R13:R18"/>
    <mergeCell ref="R7:R12"/>
    <mergeCell ref="S7:S8"/>
    <mergeCell ref="T7:T12"/>
    <mergeCell ref="U7:U9"/>
    <mergeCell ref="P8:P9"/>
    <mergeCell ref="V8:V9"/>
    <mergeCell ref="Y7:Y8"/>
    <mergeCell ref="Y9:Y10"/>
    <mergeCell ref="Y11:Y12"/>
    <mergeCell ref="Y13:Y14"/>
    <mergeCell ref="Y15:Y16"/>
    <mergeCell ref="Y17:Y18"/>
    <mergeCell ref="Y19:Y20"/>
    <mergeCell ref="Y21:Y22"/>
    <mergeCell ref="W54:W56"/>
    <mergeCell ref="Y41:Y42"/>
    <mergeCell ref="Y39:Y40"/>
    <mergeCell ref="Y43:Y44"/>
    <mergeCell ref="Y45:Y46"/>
    <mergeCell ref="Y47:Y48"/>
    <mergeCell ref="Y49:Y50"/>
    <mergeCell ref="Y51:Y52"/>
    <mergeCell ref="Y53:Y54"/>
    <mergeCell ref="S57:S58"/>
    <mergeCell ref="T57:T62"/>
    <mergeCell ref="U57:U59"/>
    <mergeCell ref="W57:W59"/>
    <mergeCell ref="W51:W53"/>
    <mergeCell ref="U48:U50"/>
    <mergeCell ref="W48:W50"/>
    <mergeCell ref="V49:V50"/>
    <mergeCell ref="A66:M66"/>
    <mergeCell ref="V55:V56"/>
    <mergeCell ref="M58:M59"/>
    <mergeCell ref="P58:P59"/>
    <mergeCell ref="V58:V59"/>
    <mergeCell ref="T51:T56"/>
    <mergeCell ref="U51:U53"/>
    <mergeCell ref="M52:M53"/>
    <mergeCell ref="P52:P53"/>
    <mergeCell ref="V52:V53"/>
    <mergeCell ref="S53:S55"/>
    <mergeCell ref="U54:U56"/>
    <mergeCell ref="T45:T50"/>
    <mergeCell ref="U45:U47"/>
    <mergeCell ref="W45:W47"/>
    <mergeCell ref="V46:V47"/>
    <mergeCell ref="F158:F168"/>
    <mergeCell ref="L60:L62"/>
    <mergeCell ref="O60:O62"/>
    <mergeCell ref="Q60:Q62"/>
    <mergeCell ref="U60:U62"/>
    <mergeCell ref="W60:W62"/>
    <mergeCell ref="M61:M62"/>
    <mergeCell ref="P61:P62"/>
    <mergeCell ref="V61:V62"/>
    <mergeCell ref="S59:S61"/>
    <mergeCell ref="O57:O59"/>
    <mergeCell ref="Q57:Q59"/>
    <mergeCell ref="R57:R62"/>
    <mergeCell ref="A67:G67"/>
    <mergeCell ref="I67:Q67"/>
    <mergeCell ref="B68:F68"/>
    <mergeCell ref="A69:A70"/>
    <mergeCell ref="B69:B70"/>
    <mergeCell ref="C69:C70"/>
    <mergeCell ref="D69:E70"/>
    <mergeCell ref="G69:H70"/>
    <mergeCell ref="J69:J70"/>
    <mergeCell ref="M69:M70"/>
    <mergeCell ref="P69:P70"/>
    <mergeCell ref="L45:L47"/>
    <mergeCell ref="O45:O47"/>
    <mergeCell ref="Q45:Q47"/>
    <mergeCell ref="R45:R50"/>
    <mergeCell ref="O51:O53"/>
    <mergeCell ref="Q51:Q53"/>
    <mergeCell ref="R51:R56"/>
    <mergeCell ref="S51:S52"/>
    <mergeCell ref="L48:L50"/>
    <mergeCell ref="O48:O50"/>
    <mergeCell ref="Q48:Q50"/>
    <mergeCell ref="L54:L56"/>
    <mergeCell ref="O54:O56"/>
    <mergeCell ref="Q54:Q56"/>
    <mergeCell ref="M49:M50"/>
    <mergeCell ref="P49:P50"/>
    <mergeCell ref="M55:M56"/>
    <mergeCell ref="P55:P56"/>
    <mergeCell ref="S45:S46"/>
    <mergeCell ref="M46:M47"/>
    <mergeCell ref="P46:P47"/>
    <mergeCell ref="S47:S49"/>
    <mergeCell ref="T39:T44"/>
    <mergeCell ref="U39:U41"/>
    <mergeCell ref="W39:W41"/>
    <mergeCell ref="P40:P41"/>
    <mergeCell ref="V40:V41"/>
    <mergeCell ref="S41:S43"/>
    <mergeCell ref="O42:O44"/>
    <mergeCell ref="U42:U44"/>
    <mergeCell ref="W42:W44"/>
    <mergeCell ref="P43:P44"/>
    <mergeCell ref="V43:V44"/>
    <mergeCell ref="Q39:Q41"/>
    <mergeCell ref="Q42:Q44"/>
    <mergeCell ref="V37:V38"/>
    <mergeCell ref="P37:P38"/>
    <mergeCell ref="R25:R30"/>
    <mergeCell ref="S25:S26"/>
    <mergeCell ref="T25:T30"/>
    <mergeCell ref="U25:U27"/>
    <mergeCell ref="M40:M41"/>
    <mergeCell ref="A34:M34"/>
    <mergeCell ref="J39:J40"/>
    <mergeCell ref="A39:A44"/>
    <mergeCell ref="B39:B44"/>
    <mergeCell ref="C39:C44"/>
    <mergeCell ref="D39:E40"/>
    <mergeCell ref="L39:L41"/>
    <mergeCell ref="L42:L44"/>
    <mergeCell ref="B36:F36"/>
    <mergeCell ref="D27:D30"/>
    <mergeCell ref="H27:H30"/>
    <mergeCell ref="J27:J29"/>
    <mergeCell ref="G25:H26"/>
    <mergeCell ref="I25:I30"/>
    <mergeCell ref="O39:O41"/>
    <mergeCell ref="R39:R44"/>
    <mergeCell ref="S39:S40"/>
    <mergeCell ref="N25:N27"/>
    <mergeCell ref="O25:O27"/>
    <mergeCell ref="M26:M27"/>
    <mergeCell ref="N28:N30"/>
    <mergeCell ref="O28:O30"/>
    <mergeCell ref="M29:M30"/>
    <mergeCell ref="M43:M44"/>
    <mergeCell ref="M37:M38"/>
    <mergeCell ref="S37:S38"/>
    <mergeCell ref="P26:P27"/>
    <mergeCell ref="A33:M33"/>
    <mergeCell ref="V26:V27"/>
    <mergeCell ref="S27:S29"/>
    <mergeCell ref="U28:U30"/>
    <mergeCell ref="W28:W30"/>
    <mergeCell ref="P29:P30"/>
    <mergeCell ref="V29:V30"/>
    <mergeCell ref="Q28:Q30"/>
    <mergeCell ref="Q25:Q27"/>
    <mergeCell ref="R19:R24"/>
    <mergeCell ref="S19:S20"/>
    <mergeCell ref="T19:T24"/>
    <mergeCell ref="U19:U21"/>
    <mergeCell ref="W19:W21"/>
    <mergeCell ref="W25:W27"/>
    <mergeCell ref="M20:M21"/>
    <mergeCell ref="P20:P21"/>
    <mergeCell ref="V20:V21"/>
    <mergeCell ref="S21:S23"/>
    <mergeCell ref="Q22:Q24"/>
    <mergeCell ref="N22:N24"/>
    <mergeCell ref="O22:O24"/>
    <mergeCell ref="U22:U24"/>
    <mergeCell ref="W22:W24"/>
    <mergeCell ref="M23:M24"/>
    <mergeCell ref="P23:P24"/>
    <mergeCell ref="V23:V24"/>
    <mergeCell ref="S9:S11"/>
    <mergeCell ref="L10:L12"/>
    <mergeCell ref="O10:O12"/>
    <mergeCell ref="U10:U12"/>
    <mergeCell ref="W10:W12"/>
    <mergeCell ref="P11:P12"/>
    <mergeCell ref="V11:V12"/>
    <mergeCell ref="Q7:Q9"/>
    <mergeCell ref="Q10:Q12"/>
    <mergeCell ref="M8:M9"/>
    <mergeCell ref="M11:M12"/>
    <mergeCell ref="O7:O9"/>
    <mergeCell ref="W7:W9"/>
    <mergeCell ref="M5:M6"/>
    <mergeCell ref="S5:S6"/>
    <mergeCell ref="V5:V6"/>
    <mergeCell ref="P5:P6"/>
    <mergeCell ref="B4:F4"/>
    <mergeCell ref="A5:A6"/>
    <mergeCell ref="B5:B6"/>
    <mergeCell ref="C5:C6"/>
    <mergeCell ref="J5:J6"/>
    <mergeCell ref="H9:H12"/>
    <mergeCell ref="J9:J11"/>
    <mergeCell ref="G7:H8"/>
    <mergeCell ref="I7:I12"/>
    <mergeCell ref="J7:J8"/>
    <mergeCell ref="D5:E6"/>
    <mergeCell ref="G5:H6"/>
    <mergeCell ref="K7:K12"/>
    <mergeCell ref="L7:L9"/>
    <mergeCell ref="A7:A12"/>
    <mergeCell ref="B7:B12"/>
    <mergeCell ref="C7:C12"/>
    <mergeCell ref="D9:D12"/>
    <mergeCell ref="D7:E8"/>
    <mergeCell ref="F7:F8"/>
    <mergeCell ref="A13:A18"/>
    <mergeCell ref="B13:B18"/>
    <mergeCell ref="C13:C18"/>
    <mergeCell ref="D13:E14"/>
    <mergeCell ref="F13:F14"/>
    <mergeCell ref="Q13:Q15"/>
    <mergeCell ref="K13:K18"/>
    <mergeCell ref="L13:L15"/>
    <mergeCell ref="N13:N15"/>
    <mergeCell ref="O13:O15"/>
    <mergeCell ref="D15:D18"/>
    <mergeCell ref="H15:H18"/>
    <mergeCell ref="J15:J17"/>
    <mergeCell ref="G13:H14"/>
    <mergeCell ref="I13:I18"/>
    <mergeCell ref="J13:J14"/>
    <mergeCell ref="Q16:Q18"/>
    <mergeCell ref="L19:L21"/>
    <mergeCell ref="D25:E26"/>
    <mergeCell ref="F25:F26"/>
    <mergeCell ref="L28:L30"/>
    <mergeCell ref="D21:D24"/>
    <mergeCell ref="H21:H24"/>
    <mergeCell ref="J21:J23"/>
    <mergeCell ref="G19:H20"/>
    <mergeCell ref="I19:I24"/>
    <mergeCell ref="J19:J20"/>
    <mergeCell ref="J25:J26"/>
    <mergeCell ref="L25:L27"/>
    <mergeCell ref="B19:B24"/>
    <mergeCell ref="C19:C24"/>
    <mergeCell ref="A19:A24"/>
    <mergeCell ref="D37:E38"/>
    <mergeCell ref="G37:H38"/>
    <mergeCell ref="K39:K44"/>
    <mergeCell ref="A37:A38"/>
    <mergeCell ref="B37:B38"/>
    <mergeCell ref="C37:C38"/>
    <mergeCell ref="J37:J38"/>
    <mergeCell ref="D41:D44"/>
    <mergeCell ref="H41:H44"/>
    <mergeCell ref="J41:J43"/>
    <mergeCell ref="F39:F40"/>
    <mergeCell ref="G39:H40"/>
    <mergeCell ref="I39:I44"/>
    <mergeCell ref="D19:E20"/>
    <mergeCell ref="A25:A30"/>
    <mergeCell ref="B25:B30"/>
    <mergeCell ref="C25:C30"/>
    <mergeCell ref="A45:A50"/>
    <mergeCell ref="B45:B50"/>
    <mergeCell ref="C45:C50"/>
    <mergeCell ref="D45:E46"/>
    <mergeCell ref="F45:F46"/>
    <mergeCell ref="A35:G35"/>
    <mergeCell ref="D47:D50"/>
    <mergeCell ref="A57:A62"/>
    <mergeCell ref="B57:B62"/>
    <mergeCell ref="C57:C62"/>
    <mergeCell ref="D57:E58"/>
    <mergeCell ref="D59:D62"/>
    <mergeCell ref="K57:K62"/>
    <mergeCell ref="L57:L59"/>
    <mergeCell ref="J51:J52"/>
    <mergeCell ref="D51:E52"/>
    <mergeCell ref="F51:F52"/>
    <mergeCell ref="J53:J55"/>
    <mergeCell ref="A51:A56"/>
    <mergeCell ref="B51:B56"/>
    <mergeCell ref="C51:C56"/>
    <mergeCell ref="D53:D56"/>
    <mergeCell ref="G51:H52"/>
    <mergeCell ref="I51:I56"/>
    <mergeCell ref="I3:Q3"/>
    <mergeCell ref="I35:Q35"/>
    <mergeCell ref="L51:L53"/>
    <mergeCell ref="H59:H62"/>
    <mergeCell ref="J59:J61"/>
    <mergeCell ref="F57:F58"/>
    <mergeCell ref="G57:H58"/>
    <mergeCell ref="I57:I62"/>
    <mergeCell ref="J57:J58"/>
    <mergeCell ref="K51:K56"/>
    <mergeCell ref="H47:H50"/>
    <mergeCell ref="J47:J49"/>
    <mergeCell ref="J45:J46"/>
    <mergeCell ref="K45:K50"/>
    <mergeCell ref="G45:H46"/>
    <mergeCell ref="I45:I50"/>
    <mergeCell ref="H53:H56"/>
    <mergeCell ref="F19:F20"/>
    <mergeCell ref="Q19:Q21"/>
    <mergeCell ref="N19:N21"/>
    <mergeCell ref="O19:O21"/>
    <mergeCell ref="L22:L24"/>
    <mergeCell ref="K25:K30"/>
    <mergeCell ref="K19:K24"/>
    <mergeCell ref="S69:S70"/>
    <mergeCell ref="V69:V70"/>
    <mergeCell ref="A71:A76"/>
    <mergeCell ref="B71:B76"/>
    <mergeCell ref="C71:C76"/>
    <mergeCell ref="D71:E72"/>
    <mergeCell ref="F71:F72"/>
    <mergeCell ref="G71:H72"/>
    <mergeCell ref="I71:I76"/>
    <mergeCell ref="J71:J72"/>
    <mergeCell ref="K71:K76"/>
    <mergeCell ref="L71:L73"/>
    <mergeCell ref="O71:O73"/>
    <mergeCell ref="Q71:Q73"/>
    <mergeCell ref="R71:R76"/>
    <mergeCell ref="S71:S72"/>
    <mergeCell ref="T71:T76"/>
    <mergeCell ref="U71:U73"/>
    <mergeCell ref="W71:W73"/>
    <mergeCell ref="M72:M73"/>
    <mergeCell ref="P72:P73"/>
    <mergeCell ref="V72:V73"/>
    <mergeCell ref="D73:D76"/>
    <mergeCell ref="H73:H76"/>
    <mergeCell ref="J73:J75"/>
    <mergeCell ref="S73:S75"/>
    <mergeCell ref="L74:L76"/>
    <mergeCell ref="O74:O76"/>
    <mergeCell ref="Q74:Q76"/>
    <mergeCell ref="U74:U76"/>
    <mergeCell ref="W74:W76"/>
    <mergeCell ref="M75:M76"/>
    <mergeCell ref="P75:P76"/>
    <mergeCell ref="V75:V76"/>
    <mergeCell ref="A77:A82"/>
    <mergeCell ref="B77:B82"/>
    <mergeCell ref="C77:C82"/>
    <mergeCell ref="D77:E78"/>
    <mergeCell ref="F77:F78"/>
    <mergeCell ref="G77:H78"/>
    <mergeCell ref="I77:I82"/>
    <mergeCell ref="J77:J78"/>
    <mergeCell ref="K77:K82"/>
    <mergeCell ref="D79:D82"/>
    <mergeCell ref="H79:H82"/>
    <mergeCell ref="J79:J81"/>
    <mergeCell ref="L77:L79"/>
    <mergeCell ref="O77:O79"/>
    <mergeCell ref="Q77:Q79"/>
    <mergeCell ref="R77:R82"/>
    <mergeCell ref="S77:S78"/>
    <mergeCell ref="T77:T82"/>
    <mergeCell ref="U77:U79"/>
    <mergeCell ref="W77:W79"/>
    <mergeCell ref="M78:M79"/>
    <mergeCell ref="P78:P79"/>
    <mergeCell ref="V78:V79"/>
    <mergeCell ref="S79:S81"/>
    <mergeCell ref="L80:L82"/>
    <mergeCell ref="O80:O82"/>
    <mergeCell ref="Q80:Q82"/>
    <mergeCell ref="U80:U82"/>
    <mergeCell ref="W80:W82"/>
    <mergeCell ref="M81:M82"/>
    <mergeCell ref="P81:P82"/>
    <mergeCell ref="V81:V82"/>
    <mergeCell ref="A83:A88"/>
    <mergeCell ref="B83:B88"/>
    <mergeCell ref="C83:C88"/>
    <mergeCell ref="D83:E84"/>
    <mergeCell ref="F83:F84"/>
    <mergeCell ref="G83:H84"/>
    <mergeCell ref="I83:I88"/>
    <mergeCell ref="J83:J84"/>
    <mergeCell ref="K83:K88"/>
    <mergeCell ref="D85:D88"/>
    <mergeCell ref="H85:H88"/>
    <mergeCell ref="J85:J87"/>
    <mergeCell ref="L83:L85"/>
    <mergeCell ref="O83:O85"/>
    <mergeCell ref="Q83:Q85"/>
    <mergeCell ref="R83:R88"/>
    <mergeCell ref="S83:S84"/>
    <mergeCell ref="T83:T88"/>
    <mergeCell ref="U83:U85"/>
    <mergeCell ref="W83:W85"/>
    <mergeCell ref="M84:M85"/>
    <mergeCell ref="P84:P85"/>
    <mergeCell ref="V84:V85"/>
    <mergeCell ref="S85:S87"/>
    <mergeCell ref="L86:L88"/>
    <mergeCell ref="O86:O88"/>
    <mergeCell ref="Q86:Q88"/>
    <mergeCell ref="U86:U88"/>
    <mergeCell ref="W86:W88"/>
    <mergeCell ref="M87:M88"/>
    <mergeCell ref="P87:P88"/>
    <mergeCell ref="V87:V88"/>
    <mergeCell ref="A89:A94"/>
    <mergeCell ref="B89:B94"/>
    <mergeCell ref="C89:C94"/>
    <mergeCell ref="D89:E90"/>
    <mergeCell ref="F89:F90"/>
    <mergeCell ref="G89:H90"/>
    <mergeCell ref="I89:I94"/>
    <mergeCell ref="J89:J90"/>
    <mergeCell ref="K89:K94"/>
    <mergeCell ref="D91:D94"/>
    <mergeCell ref="H91:H94"/>
    <mergeCell ref="J91:J93"/>
    <mergeCell ref="L89:L91"/>
    <mergeCell ref="O89:O91"/>
    <mergeCell ref="Q89:Q91"/>
    <mergeCell ref="R89:R94"/>
    <mergeCell ref="S89:S90"/>
    <mergeCell ref="T89:T94"/>
    <mergeCell ref="U89:U91"/>
    <mergeCell ref="W89:W91"/>
    <mergeCell ref="M90:M91"/>
    <mergeCell ref="P90:P91"/>
    <mergeCell ref="V90:V91"/>
    <mergeCell ref="S91:S93"/>
    <mergeCell ref="L92:L94"/>
    <mergeCell ref="O92:O94"/>
    <mergeCell ref="Q92:Q94"/>
    <mergeCell ref="U92:U94"/>
    <mergeCell ref="W92:W94"/>
    <mergeCell ref="M93:M94"/>
    <mergeCell ref="P93:P94"/>
    <mergeCell ref="V93:V94"/>
  </mergeCells>
  <phoneticPr fontId="5"/>
  <conditionalFormatting sqref="I7:I12">
    <cfRule type="expression" dxfId="175" priority="167">
      <formula>$I$7&lt;&gt;""</formula>
    </cfRule>
  </conditionalFormatting>
  <conditionalFormatting sqref="I13:I18">
    <cfRule type="expression" dxfId="174" priority="166">
      <formula>$I$13&lt;&gt;""</formula>
    </cfRule>
  </conditionalFormatting>
  <conditionalFormatting sqref="I19:I24">
    <cfRule type="expression" dxfId="173" priority="164">
      <formula>$I$19&lt;&gt;""</formula>
    </cfRule>
  </conditionalFormatting>
  <conditionalFormatting sqref="I25:I30">
    <cfRule type="expression" dxfId="172" priority="163">
      <formula>$I$25&lt;&gt;""</formula>
    </cfRule>
  </conditionalFormatting>
  <conditionalFormatting sqref="I39:I44">
    <cfRule type="expression" dxfId="171" priority="162">
      <formula>$I$39&lt;&gt;""</formula>
    </cfRule>
  </conditionalFormatting>
  <conditionalFormatting sqref="I45:I50">
    <cfRule type="expression" dxfId="170" priority="160">
      <formula>$I$45&lt;&gt;""</formula>
    </cfRule>
  </conditionalFormatting>
  <conditionalFormatting sqref="I51:I56">
    <cfRule type="expression" dxfId="169" priority="161">
      <formula>$I$51&lt;&gt;""</formula>
    </cfRule>
  </conditionalFormatting>
  <conditionalFormatting sqref="I57:I62">
    <cfRule type="expression" dxfId="168" priority="159">
      <formula>$I$57&lt;&gt;""</formula>
    </cfRule>
  </conditionalFormatting>
  <conditionalFormatting sqref="I71:I76">
    <cfRule type="expression" dxfId="167" priority="112">
      <formula>$I$39&lt;&gt;""</formula>
    </cfRule>
  </conditionalFormatting>
  <conditionalFormatting sqref="I77:I82">
    <cfRule type="expression" dxfId="166" priority="110">
      <formula>$I$45&lt;&gt;""</formula>
    </cfRule>
  </conditionalFormatting>
  <conditionalFormatting sqref="I83:I88">
    <cfRule type="expression" dxfId="165" priority="111">
      <formula>$I$51&lt;&gt;""</formula>
    </cfRule>
  </conditionalFormatting>
  <conditionalFormatting sqref="I89:I94">
    <cfRule type="expression" dxfId="164" priority="109">
      <formula>$I$57&lt;&gt;""</formula>
    </cfRule>
  </conditionalFormatting>
  <conditionalFormatting sqref="I103:I108">
    <cfRule type="expression" dxfId="163" priority="46">
      <formula>$I$39&lt;&gt;""</formula>
    </cfRule>
  </conditionalFormatting>
  <conditionalFormatting sqref="I109:I114">
    <cfRule type="expression" dxfId="162" priority="44">
      <formula>$I$45&lt;&gt;""</formula>
    </cfRule>
  </conditionalFormatting>
  <conditionalFormatting sqref="I115:I120">
    <cfRule type="expression" dxfId="161" priority="45">
      <formula>$I$51&lt;&gt;""</formula>
    </cfRule>
  </conditionalFormatting>
  <conditionalFormatting sqref="I121:I126">
    <cfRule type="expression" dxfId="160" priority="43">
      <formula>$I$57&lt;&gt;""</formula>
    </cfRule>
  </conditionalFormatting>
  <conditionalFormatting sqref="L7:L9">
    <cfRule type="expression" dxfId="159" priority="187">
      <formula>$L$7&lt;&gt;""</formula>
    </cfRule>
  </conditionalFormatting>
  <conditionalFormatting sqref="L10:L12">
    <cfRule type="expression" dxfId="158" priority="186">
      <formula>$L$10&lt;&gt;""</formula>
    </cfRule>
  </conditionalFormatting>
  <conditionalFormatting sqref="L13:L15">
    <cfRule type="expression" dxfId="157" priority="183">
      <formula>$L$13&lt;&gt;""</formula>
    </cfRule>
  </conditionalFormatting>
  <conditionalFormatting sqref="L16:L18">
    <cfRule type="expression" dxfId="156" priority="182">
      <formula>$L$16&lt;&gt;""</formula>
    </cfRule>
  </conditionalFormatting>
  <conditionalFormatting sqref="L19:L21">
    <cfRule type="expression" dxfId="155" priority="181">
      <formula>$L$19&lt;&gt;""</formula>
    </cfRule>
  </conditionalFormatting>
  <conditionalFormatting sqref="L22:L24">
    <cfRule type="expression" dxfId="154" priority="180">
      <formula>$L$22&lt;&gt;""</formula>
    </cfRule>
  </conditionalFormatting>
  <conditionalFormatting sqref="L25:L27">
    <cfRule type="expression" dxfId="153" priority="179">
      <formula>$L$25&lt;&gt;""</formula>
    </cfRule>
  </conditionalFormatting>
  <conditionalFormatting sqref="L28:L30">
    <cfRule type="expression" dxfId="152" priority="178">
      <formula>$L$28&lt;&gt;""</formula>
    </cfRule>
  </conditionalFormatting>
  <conditionalFormatting sqref="L39:L41">
    <cfRule type="expression" dxfId="151" priority="99">
      <formula>$L$7&lt;&gt;""</formula>
    </cfRule>
  </conditionalFormatting>
  <conditionalFormatting sqref="L42:L44">
    <cfRule type="expression" dxfId="150" priority="98">
      <formula>$L$10&lt;&gt;""</formula>
    </cfRule>
  </conditionalFormatting>
  <conditionalFormatting sqref="L45:L47">
    <cfRule type="expression" dxfId="149" priority="22">
      <formula>$L$7&lt;&gt;""</formula>
    </cfRule>
  </conditionalFormatting>
  <conditionalFormatting sqref="L48:L50">
    <cfRule type="expression" dxfId="148" priority="21">
      <formula>$L$10&lt;&gt;""</formula>
    </cfRule>
  </conditionalFormatting>
  <conditionalFormatting sqref="L51:L53">
    <cfRule type="expression" dxfId="147" priority="16">
      <formula>$L$7&lt;&gt;""</formula>
    </cfRule>
  </conditionalFormatting>
  <conditionalFormatting sqref="L54:L56">
    <cfRule type="expression" dxfId="146" priority="15">
      <formula>$L$10&lt;&gt;""</formula>
    </cfRule>
  </conditionalFormatting>
  <conditionalFormatting sqref="L57:L59">
    <cfRule type="expression" dxfId="145" priority="92">
      <formula>$L$7&lt;&gt;""</formula>
    </cfRule>
  </conditionalFormatting>
  <conditionalFormatting sqref="L60:L62">
    <cfRule type="expression" dxfId="144" priority="91">
      <formula>$L$10&lt;&gt;""</formula>
    </cfRule>
  </conditionalFormatting>
  <conditionalFormatting sqref="L71:L73">
    <cfRule type="expression" dxfId="143" priority="85">
      <formula>$L$7&lt;&gt;""</formula>
    </cfRule>
  </conditionalFormatting>
  <conditionalFormatting sqref="L74:L76">
    <cfRule type="expression" dxfId="142" priority="84">
      <formula>$L$10&lt;&gt;""</formula>
    </cfRule>
  </conditionalFormatting>
  <conditionalFormatting sqref="L77:L79">
    <cfRule type="expression" dxfId="141" priority="10">
      <formula>$L$7&lt;&gt;""</formula>
    </cfRule>
  </conditionalFormatting>
  <conditionalFormatting sqref="L80:L82">
    <cfRule type="expression" dxfId="140" priority="9">
      <formula>$L$10&lt;&gt;""</formula>
    </cfRule>
  </conditionalFormatting>
  <conditionalFormatting sqref="L83:L85">
    <cfRule type="expression" dxfId="139" priority="4">
      <formula>$L$7&lt;&gt;""</formula>
    </cfRule>
  </conditionalFormatting>
  <conditionalFormatting sqref="L86:L88">
    <cfRule type="expression" dxfId="138" priority="3">
      <formula>$L$10&lt;&gt;""</formula>
    </cfRule>
  </conditionalFormatting>
  <conditionalFormatting sqref="L89:L91">
    <cfRule type="expression" dxfId="137" priority="78">
      <formula>$L$7&lt;&gt;""</formula>
    </cfRule>
  </conditionalFormatting>
  <conditionalFormatting sqref="L92:L94">
    <cfRule type="expression" dxfId="136" priority="77">
      <formula>$L$10&lt;&gt;""</formula>
    </cfRule>
  </conditionalFormatting>
  <conditionalFormatting sqref="L103:L105">
    <cfRule type="expression" dxfId="135" priority="35">
      <formula>$L$7&lt;&gt;""</formula>
    </cfRule>
  </conditionalFormatting>
  <conditionalFormatting sqref="L106:L108">
    <cfRule type="expression" dxfId="134" priority="34">
      <formula>$L$10&lt;&gt;""</formula>
    </cfRule>
  </conditionalFormatting>
  <conditionalFormatting sqref="L109:L111">
    <cfRule type="expression" dxfId="133" priority="51">
      <formula>$L$45&lt;&gt;""</formula>
    </cfRule>
  </conditionalFormatting>
  <conditionalFormatting sqref="L112:L114">
    <cfRule type="expression" dxfId="132" priority="50">
      <formula>$L$48&lt;&gt;""</formula>
    </cfRule>
  </conditionalFormatting>
  <conditionalFormatting sqref="L115:L117">
    <cfRule type="expression" dxfId="131" priority="49">
      <formula>$L$51&lt;&gt;""</formula>
    </cfRule>
  </conditionalFormatting>
  <conditionalFormatting sqref="L118:L120">
    <cfRule type="expression" dxfId="130" priority="41">
      <formula>$L$39&lt;&gt;""</formula>
    </cfRule>
  </conditionalFormatting>
  <conditionalFormatting sqref="L121:L123">
    <cfRule type="expression" dxfId="129" priority="28">
      <formula>$L$7&lt;&gt;""</formula>
    </cfRule>
  </conditionalFormatting>
  <conditionalFormatting sqref="L124:L126">
    <cfRule type="expression" dxfId="128" priority="27">
      <formula>$L$10&lt;&gt;""</formula>
    </cfRule>
  </conditionalFormatting>
  <conditionalFormatting sqref="O7:O9">
    <cfRule type="expression" dxfId="127" priority="207">
      <formula>$O$7&lt;&gt;""</formula>
    </cfRule>
  </conditionalFormatting>
  <conditionalFormatting sqref="O10:O12">
    <cfRule type="expression" dxfId="126" priority="206">
      <formula>$O$10&lt;&gt;""</formula>
    </cfRule>
  </conditionalFormatting>
  <conditionalFormatting sqref="O13:O15">
    <cfRule type="expression" dxfId="125" priority="203">
      <formula>$O$13&lt;&gt;""</formula>
    </cfRule>
  </conditionalFormatting>
  <conditionalFormatting sqref="O16:O18">
    <cfRule type="expression" dxfId="124" priority="202">
      <formula>$O$16&lt;&gt;""</formula>
    </cfRule>
  </conditionalFormatting>
  <conditionalFormatting sqref="O19:O21">
    <cfRule type="expression" dxfId="123" priority="201">
      <formula>$O$19&lt;&gt;""</formula>
    </cfRule>
  </conditionalFormatting>
  <conditionalFormatting sqref="O22:O24">
    <cfRule type="expression" dxfId="122" priority="200">
      <formula>$O$22&lt;&gt;""</formula>
    </cfRule>
  </conditionalFormatting>
  <conditionalFormatting sqref="O25:O27">
    <cfRule type="expression" dxfId="121" priority="199">
      <formula>$O$25&lt;&gt;""</formula>
    </cfRule>
  </conditionalFormatting>
  <conditionalFormatting sqref="O28:O30">
    <cfRule type="expression" dxfId="120" priority="198">
      <formula>$O$28&lt;&gt;""</formula>
    </cfRule>
  </conditionalFormatting>
  <conditionalFormatting sqref="O39:O41">
    <cfRule type="expression" dxfId="119" priority="101">
      <formula>$O$7&lt;&gt;""</formula>
    </cfRule>
  </conditionalFormatting>
  <conditionalFormatting sqref="O42:O44">
    <cfRule type="expression" dxfId="118" priority="100">
      <formula>$O$10&lt;&gt;""</formula>
    </cfRule>
  </conditionalFormatting>
  <conditionalFormatting sqref="O45:O47">
    <cfRule type="expression" dxfId="117" priority="24">
      <formula>$O$7&lt;&gt;""</formula>
    </cfRule>
  </conditionalFormatting>
  <conditionalFormatting sqref="O48:O50">
    <cfRule type="expression" dxfId="116" priority="23">
      <formula>$O$10&lt;&gt;""</formula>
    </cfRule>
  </conditionalFormatting>
  <conditionalFormatting sqref="O51:O53">
    <cfRule type="expression" dxfId="115" priority="18">
      <formula>$O$7&lt;&gt;""</formula>
    </cfRule>
  </conditionalFormatting>
  <conditionalFormatting sqref="O54:O56">
    <cfRule type="expression" dxfId="114" priority="17">
      <formula>$O$10&lt;&gt;""</formula>
    </cfRule>
  </conditionalFormatting>
  <conditionalFormatting sqref="O57:O59">
    <cfRule type="expression" dxfId="113" priority="94">
      <formula>$O$7&lt;&gt;""</formula>
    </cfRule>
  </conditionalFormatting>
  <conditionalFormatting sqref="O60:O62">
    <cfRule type="expression" dxfId="112" priority="93">
      <formula>$O$10&lt;&gt;""</formula>
    </cfRule>
  </conditionalFormatting>
  <conditionalFormatting sqref="O71:O73">
    <cfRule type="expression" dxfId="111" priority="87">
      <formula>$O$7&lt;&gt;""</formula>
    </cfRule>
  </conditionalFormatting>
  <conditionalFormatting sqref="O74:O76">
    <cfRule type="expression" dxfId="110" priority="86">
      <formula>$O$10&lt;&gt;""</formula>
    </cfRule>
  </conditionalFormatting>
  <conditionalFormatting sqref="O77:O79">
    <cfRule type="expression" dxfId="109" priority="12">
      <formula>$O$7&lt;&gt;""</formula>
    </cfRule>
  </conditionalFormatting>
  <conditionalFormatting sqref="O80:O82">
    <cfRule type="expression" dxfId="108" priority="11">
      <formula>$O$10&lt;&gt;""</formula>
    </cfRule>
  </conditionalFormatting>
  <conditionalFormatting sqref="O83:O85">
    <cfRule type="expression" dxfId="107" priority="6">
      <formula>$O$7&lt;&gt;""</formula>
    </cfRule>
  </conditionalFormatting>
  <conditionalFormatting sqref="O86:O88">
    <cfRule type="expression" dxfId="106" priority="5">
      <formula>$O$10&lt;&gt;""</formula>
    </cfRule>
  </conditionalFormatting>
  <conditionalFormatting sqref="O89:O91">
    <cfRule type="expression" dxfId="105" priority="80">
      <formula>$O$7&lt;&gt;""</formula>
    </cfRule>
  </conditionalFormatting>
  <conditionalFormatting sqref="O92:O94">
    <cfRule type="expression" dxfId="104" priority="79">
      <formula>$O$10&lt;&gt;""</formula>
    </cfRule>
  </conditionalFormatting>
  <conditionalFormatting sqref="O103:O105">
    <cfRule type="expression" dxfId="103" priority="37">
      <formula>$O$7&lt;&gt;""</formula>
    </cfRule>
  </conditionalFormatting>
  <conditionalFormatting sqref="O106:O108">
    <cfRule type="expression" dxfId="102" priority="36">
      <formula>$O$10&lt;&gt;""</formula>
    </cfRule>
  </conditionalFormatting>
  <conditionalFormatting sqref="O109:O111">
    <cfRule type="expression" dxfId="101" priority="57">
      <formula>$O$45&lt;&gt;""</formula>
    </cfRule>
  </conditionalFormatting>
  <conditionalFormatting sqref="O112:O114">
    <cfRule type="expression" dxfId="100" priority="56">
      <formula>$O$48&lt;&gt;""</formula>
    </cfRule>
  </conditionalFormatting>
  <conditionalFormatting sqref="O115:O117">
    <cfRule type="expression" dxfId="99" priority="55">
      <formula>$O$51&lt;&gt;""</formula>
    </cfRule>
  </conditionalFormatting>
  <conditionalFormatting sqref="O118:O120">
    <cfRule type="expression" dxfId="98" priority="54">
      <formula>$O$54&lt;&gt;""</formula>
    </cfRule>
  </conditionalFormatting>
  <conditionalFormatting sqref="O121:O123">
    <cfRule type="expression" dxfId="97" priority="30">
      <formula>$O$7&lt;&gt;""</formula>
    </cfRule>
  </conditionalFormatting>
  <conditionalFormatting sqref="O124:O126">
    <cfRule type="expression" dxfId="96" priority="29">
      <formula>$O$10&lt;&gt;""</formula>
    </cfRule>
  </conditionalFormatting>
  <conditionalFormatting sqref="R7:R12">
    <cfRule type="expression" dxfId="95" priority="217">
      <formula>$R$7&lt;&gt;""</formula>
    </cfRule>
  </conditionalFormatting>
  <conditionalFormatting sqref="R13:R18">
    <cfRule type="expression" dxfId="94" priority="216">
      <formula>$R$13&lt;&gt;""</formula>
    </cfRule>
  </conditionalFormatting>
  <conditionalFormatting sqref="R19:R24">
    <cfRule type="expression" dxfId="93" priority="214">
      <formula>$R$19&lt;&gt;""</formula>
    </cfRule>
  </conditionalFormatting>
  <conditionalFormatting sqref="R25:R30">
    <cfRule type="expression" dxfId="92" priority="213">
      <formula>$R$25&lt;&gt;""</formula>
    </cfRule>
  </conditionalFormatting>
  <conditionalFormatting sqref="R39:R62">
    <cfRule type="expression" dxfId="91" priority="95">
      <formula>$R$7&lt;&gt;""</formula>
    </cfRule>
  </conditionalFormatting>
  <conditionalFormatting sqref="R71:R94">
    <cfRule type="expression" dxfId="90" priority="81">
      <formula>$R$7&lt;&gt;""</formula>
    </cfRule>
  </conditionalFormatting>
  <conditionalFormatting sqref="R103:R108">
    <cfRule type="expression" dxfId="89" priority="38">
      <formula>$R$7&lt;&gt;""</formula>
    </cfRule>
  </conditionalFormatting>
  <conditionalFormatting sqref="R109:R114">
    <cfRule type="expression" dxfId="88" priority="59">
      <formula>$R$45&lt;&gt;""</formula>
    </cfRule>
  </conditionalFormatting>
  <conditionalFormatting sqref="R115:R120">
    <cfRule type="expression" dxfId="87" priority="60">
      <formula>$R$51&lt;&gt;""</formula>
    </cfRule>
  </conditionalFormatting>
  <conditionalFormatting sqref="R121:R126">
    <cfRule type="expression" dxfId="86" priority="31">
      <formula>$R$7&lt;&gt;""</formula>
    </cfRule>
  </conditionalFormatting>
  <conditionalFormatting sqref="U7:U9">
    <cfRule type="expression" dxfId="85" priority="294">
      <formula>$U$7&lt;&gt;""</formula>
    </cfRule>
  </conditionalFormatting>
  <conditionalFormatting sqref="U10:U12">
    <cfRule type="expression" dxfId="84" priority="293">
      <formula>$U$10&lt;&gt;""</formula>
    </cfRule>
  </conditionalFormatting>
  <conditionalFormatting sqref="U13:U15">
    <cfRule type="expression" dxfId="83" priority="290">
      <formula>$U$13&lt;&gt;""</formula>
    </cfRule>
  </conditionalFormatting>
  <conditionalFormatting sqref="U16:U18">
    <cfRule type="expression" dxfId="82" priority="289">
      <formula>$U$16&lt;&gt;""</formula>
    </cfRule>
  </conditionalFormatting>
  <conditionalFormatting sqref="U19:U21">
    <cfRule type="expression" dxfId="81" priority="288">
      <formula>$U$19&lt;&gt;""</formula>
    </cfRule>
  </conditionalFormatting>
  <conditionalFormatting sqref="U22:U24">
    <cfRule type="expression" dxfId="80" priority="287">
      <formula>$U$22&lt;&gt;""</formula>
    </cfRule>
  </conditionalFormatting>
  <conditionalFormatting sqref="U25:U27">
    <cfRule type="expression" dxfId="79" priority="286">
      <formula>$U$25&lt;&gt;""</formula>
    </cfRule>
  </conditionalFormatting>
  <conditionalFormatting sqref="U28:U30">
    <cfRule type="expression" dxfId="78" priority="285">
      <formula>$U$28&lt;&gt;""</formula>
    </cfRule>
  </conditionalFormatting>
  <conditionalFormatting sqref="U39:U41">
    <cfRule type="expression" dxfId="77" priority="104">
      <formula>$U$7&lt;&gt;""</formula>
    </cfRule>
  </conditionalFormatting>
  <conditionalFormatting sqref="U42:U44">
    <cfRule type="expression" dxfId="76" priority="103">
      <formula>$U$10&lt;&gt;""</formula>
    </cfRule>
  </conditionalFormatting>
  <conditionalFormatting sqref="U45:U47">
    <cfRule type="expression" dxfId="75" priority="26">
      <formula>$U$7&lt;&gt;""</formula>
    </cfRule>
  </conditionalFormatting>
  <conditionalFormatting sqref="U48:U50">
    <cfRule type="expression" dxfId="74" priority="25">
      <formula>$U$10&lt;&gt;""</formula>
    </cfRule>
  </conditionalFormatting>
  <conditionalFormatting sqref="U51:U53">
    <cfRule type="expression" dxfId="73" priority="20">
      <formula>$U$7&lt;&gt;""</formula>
    </cfRule>
  </conditionalFormatting>
  <conditionalFormatting sqref="U54:U56">
    <cfRule type="expression" dxfId="72" priority="19">
      <formula>$U$10&lt;&gt;""</formula>
    </cfRule>
  </conditionalFormatting>
  <conditionalFormatting sqref="U57:U59">
    <cfRule type="expression" dxfId="71" priority="97">
      <formula>$U$7&lt;&gt;""</formula>
    </cfRule>
  </conditionalFormatting>
  <conditionalFormatting sqref="U60:U62">
    <cfRule type="expression" dxfId="70" priority="96">
      <formula>$U$10&lt;&gt;""</formula>
    </cfRule>
  </conditionalFormatting>
  <conditionalFormatting sqref="U71:U73">
    <cfRule type="expression" dxfId="69" priority="90">
      <formula>$U$7&lt;&gt;""</formula>
    </cfRule>
  </conditionalFormatting>
  <conditionalFormatting sqref="U74:U76">
    <cfRule type="expression" dxfId="68" priority="89">
      <formula>$U$10&lt;&gt;""</formula>
    </cfRule>
  </conditionalFormatting>
  <conditionalFormatting sqref="U77:U79">
    <cfRule type="expression" dxfId="67" priority="14">
      <formula>$U$7&lt;&gt;""</formula>
    </cfRule>
  </conditionalFormatting>
  <conditionalFormatting sqref="U80:U82">
    <cfRule type="expression" dxfId="66" priority="13">
      <formula>$U$10&lt;&gt;""</formula>
    </cfRule>
  </conditionalFormatting>
  <conditionalFormatting sqref="U83:U85">
    <cfRule type="expression" dxfId="65" priority="8">
      <formula>$U$7&lt;&gt;""</formula>
    </cfRule>
  </conditionalFormatting>
  <conditionalFormatting sqref="U86:U88">
    <cfRule type="expression" dxfId="64" priority="7">
      <formula>$U$10&lt;&gt;""</formula>
    </cfRule>
  </conditionalFormatting>
  <conditionalFormatting sqref="U89:U91">
    <cfRule type="expression" dxfId="63" priority="83">
      <formula>$U$7&lt;&gt;""</formula>
    </cfRule>
  </conditionalFormatting>
  <conditionalFormatting sqref="U92:U94">
    <cfRule type="expression" dxfId="62" priority="82">
      <formula>$U$10&lt;&gt;""</formula>
    </cfRule>
  </conditionalFormatting>
  <conditionalFormatting sqref="U103:U105">
    <cfRule type="expression" dxfId="61" priority="40">
      <formula>$U$7&lt;&gt;""</formula>
    </cfRule>
  </conditionalFormatting>
  <conditionalFormatting sqref="U106:U108">
    <cfRule type="expression" dxfId="60" priority="39">
      <formula>$U$10&lt;&gt;""</formula>
    </cfRule>
  </conditionalFormatting>
  <conditionalFormatting sqref="U109:U111">
    <cfRule type="expression" dxfId="59" priority="76">
      <formula>$U$45&lt;&gt;""</formula>
    </cfRule>
  </conditionalFormatting>
  <conditionalFormatting sqref="U112:U114">
    <cfRule type="expression" dxfId="58" priority="75">
      <formula>$U$48&lt;&gt;""</formula>
    </cfRule>
  </conditionalFormatting>
  <conditionalFormatting sqref="U115:U117">
    <cfRule type="expression" dxfId="57" priority="74">
      <formula>$U$51&lt;&gt;""</formula>
    </cfRule>
  </conditionalFormatting>
  <conditionalFormatting sqref="U118:U120">
    <cfRule type="expression" dxfId="56" priority="73">
      <formula>$U$54&lt;&gt;""</formula>
    </cfRule>
  </conditionalFormatting>
  <conditionalFormatting sqref="U121:U123">
    <cfRule type="expression" dxfId="55" priority="33">
      <formula>$U$7&lt;&gt;""</formula>
    </cfRule>
  </conditionalFormatting>
  <conditionalFormatting sqref="U124:U126">
    <cfRule type="expression" dxfId="54" priority="32">
      <formula>$U$10&lt;&gt;""</formula>
    </cfRule>
  </conditionalFormatting>
  <dataValidations count="4">
    <dataValidation type="list" errorStyle="information" allowBlank="1" showInputMessage="1" showErrorMessage="1" sqref="J9:J11 V84:V85 M87:M88 P87:P88 J85:J87 V87:V88 P84:P85 S85:S87 M84:M85 V78:V79 M81:M82 P81:P82 J79:J81 V81:V82 P78:P79 S79:S81 M78:M79 M93:M94 V90:V91 P93:P94 J91:J93 V93:V94 P90:P91 S91:S93 M90:M91 V72:V73 M75:M76 P75:P76 J73:J75 S59:S61 M58:M59 V58:V59 M61:M62 P61:P62 J59:J61 V40:V41 M43:M44 P43:P44 J41:J43 V23:V24 V20:V21 V17:V18 V14:V15 V11:V12 V29:V30 M29:M30 P8:P9 P26:P27 P23:P24 P20:P21 S9:S11 V75:V76 V61:V62 P72:P73 S73:S75 M8:M9 V43:V44 M72:M73 P58:P59 P40:P41 V8:V9 S41:S43 M26:M27 M23:M24 M20:M21 M17:M18 M14:M15 M40:M41 V26:V27 M11:M12 P17:P18 P14:P15 P11:P12 S15:S17 S21:S23 P29:P30 J21:J23 J15:J17 M125:M126 V122:V123 P125:P126 J123:J125 V125:V126 P122:P123 S123:S125 M122:M123 V104:V105 M107:M108 P107:P108 J105:J107 V107:V108 P104:P105 S105:S107 M104:M105 V46:V47 M49:M50 P49:P50 J47:J49 V49:V50 P46:P47 S47:S49 M46:M47 V52:V53 M55:M56 P55:P56 J53:J55 V55:V56 P52:P53 S53:S55 M52:M53" xr:uid="{92B8E3F5-CCCD-CC42-A6CE-5BD1A97922FB}">
      <formula1>$E$130:$E$167</formula1>
    </dataValidation>
    <dataValidation type="list" allowBlank="1" showInputMessage="1" showErrorMessage="1" sqref="A109:A120" xr:uid="{97A7D1D8-2AF1-344D-8EA3-B367565AB7D0}">
      <formula1>$B$130:$B$150</formula1>
    </dataValidation>
    <dataValidation type="list" allowBlank="1" showInputMessage="1" showErrorMessage="1" sqref="D9:D12 H9:H12 H15:H18 D15:D18 D21:D24 D27:D30 H27:H30 H21:H24 D85:D88 D91:D94 H85:H88 H91:H94 H123:H126 D123:D126" xr:uid="{16940F4C-4D77-494F-B344-0F653214639A}">
      <formula1>$Z$7:$Z$22</formula1>
    </dataValidation>
    <dataValidation type="list" allowBlank="1" showInputMessage="1" showErrorMessage="1" sqref="D41:D44 H41:H44 H47:H50 D47:D50 D53:D56 H53:H56 H59:H62 D59:D62 D73:D76 H73:H76 H79:H82 D79:D82 D105:D108 H105:H108" xr:uid="{DB425328-65C0-1C41-B1C9-1272D691CC17}">
      <formula1>$Z$39:$Z$54</formula1>
    </dataValidation>
  </dataValidations>
  <printOptions horizontalCentered="1" verticalCentered="1"/>
  <pageMargins left="0.2" right="0.2" top="0.2" bottom="0.2" header="0.28000000000000003" footer="0.2"/>
  <pageSetup paperSize="9" scale="80" orientation="landscape" horizontalDpi="4294967293" verticalDpi="4294967293" r:id="rId1"/>
  <headerFooter alignWithMargins="0"/>
  <rowBreaks count="4" manualBreakCount="4">
    <brk id="32" max="22" man="1"/>
    <brk id="64" max="22" man="1"/>
    <brk id="96" max="22" man="1"/>
    <brk id="128" max="16383" man="1"/>
  </rowBreaks>
  <colBreaks count="1" manualBreakCount="1">
    <brk id="23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0" operator="containsText" id="{EFF13013-4086-40ED-B9F6-88AA737669CE}">
            <xm:f>NOT(ISERROR(SEARCH($AA25,AB25)))</xm:f>
            <xm:f>$AA25</xm:f>
            <x14:dxf>
              <font>
                <color rgb="FFFF0000"/>
              </font>
            </x14:dxf>
          </x14:cfRule>
          <x14:cfRule type="containsText" priority="231" operator="containsText" id="{D105CBB2-16BA-4967-A11C-5ED7F4CE83FD}">
            <xm:f>NOT(ISERROR(SEARCH($Z25,AB25)))</xm:f>
            <xm:f>$Z25</xm:f>
            <x14:dxf>
              <font>
                <color rgb="FFFF0000"/>
              </font>
            </x14:dxf>
          </x14:cfRule>
          <xm:sqref>AB25:AD25</xm:sqref>
        </x14:conditionalFormatting>
        <x14:conditionalFormatting xmlns:xm="http://schemas.microsoft.com/office/excel/2006/main">
          <x14:cfRule type="containsText" priority="228" operator="containsText" id="{0E37B92D-93AE-47B7-834D-8CEFA1BE54C8}">
            <xm:f>NOT(ISERROR(SEARCH($AA31,AB31)))</xm:f>
            <xm:f>$AA31</xm:f>
            <x14:dxf>
              <font>
                <color rgb="FFFF0000"/>
              </font>
            </x14:dxf>
          </x14:cfRule>
          <x14:cfRule type="containsText" priority="229" operator="containsText" id="{7C560FD1-4E79-431D-B681-E75AC4216A24}">
            <xm:f>NOT(ISERROR(SEARCH($Z31,AB31)))</xm:f>
            <xm:f>$Z31</xm:f>
            <x14:dxf>
              <font>
                <color rgb="FFFF0000"/>
              </font>
            </x14:dxf>
          </x14:cfRule>
          <xm:sqref>AB31:AD31</xm:sqref>
        </x14:conditionalFormatting>
        <x14:conditionalFormatting xmlns:xm="http://schemas.microsoft.com/office/excel/2006/main">
          <x14:cfRule type="containsText" priority="236" operator="containsText" id="{E62CADF2-637A-434C-AC2D-20CBCAF6E4E0}">
            <xm:f>NOT(ISERROR(SEARCH($AA41,AB41)))</xm:f>
            <xm:f>$AA41</xm:f>
            <x14:dxf>
              <font>
                <color rgb="FFFF0000"/>
              </font>
            </x14:dxf>
          </x14:cfRule>
          <x14:cfRule type="containsText" priority="237" operator="containsText" id="{42431030-5503-48AA-BDA9-6313E0CB1354}">
            <xm:f>NOT(ISERROR(SEARCH($Z41,AB41)))</xm:f>
            <xm:f>$Z41</xm:f>
            <x14:dxf>
              <font>
                <color rgb="FFFF0000"/>
              </font>
            </x14:dxf>
          </x14:cfRule>
          <xm:sqref>AB41:AD41 AB45:AC45 AB51:AD51 AB57:AD57 AB63:AD63 AB77:AD77 AB83:AD83 AB89:AD89 AB95:AD95 AB109:AD109 AB115:AD115 AB121:AD121 AB127:AD127</xm:sqref>
        </x14:conditionalFormatting>
        <x14:conditionalFormatting xmlns:xm="http://schemas.microsoft.com/office/excel/2006/main">
          <x14:cfRule type="containsText" priority="2" operator="containsText" id="{4C87FE0E-3DE8-0A4F-B85E-3E4985086D60}">
            <xm:f>NOT(ISERROR(SEARCH($Z7,AB7)))</xm:f>
            <xm:f>$Z7</xm:f>
            <x14:dxf>
              <font>
                <color rgb="FFFF0000"/>
              </font>
            </x14:dxf>
          </x14:cfRule>
          <x14:cfRule type="containsText" priority="1" operator="containsText" id="{7AABD33D-323E-C74D-A9EE-C454066C90BD}">
            <xm:f>NOT(ISERROR(SEARCH($AA7,AB7)))</xm:f>
            <xm:f>$AA7</xm:f>
            <x14:dxf>
              <font>
                <color rgb="FFFF0000"/>
              </font>
            </x14:dxf>
          </x14:cfRule>
          <xm:sqref>AD7 AD13 AB19:AD19</xm:sqref>
        </x14:conditionalFormatting>
        <x14:conditionalFormatting xmlns:xm="http://schemas.microsoft.com/office/excel/2006/main">
          <x14:cfRule type="containsText" priority="314" operator="containsText" id="{E62CADF2-637A-434C-AC2D-20CBCAF6E4E0}">
            <xm:f>NOT(ISERROR(SEARCH($AA45,AD46)))</xm:f>
            <xm:f>$AA45</xm:f>
            <x14:dxf>
              <font>
                <color rgb="FFFF0000"/>
              </font>
            </x14:dxf>
          </x14:cfRule>
          <x14:cfRule type="containsText" priority="315" operator="containsText" id="{42431030-5503-48AA-BDA9-6313E0CB1354}">
            <xm:f>NOT(ISERROR(SEARCH($Z45,AD46)))</xm:f>
            <xm:f>$Z45</xm:f>
            <x14:dxf>
              <font>
                <color rgb="FFFF0000"/>
              </font>
            </x14:dxf>
          </x14:cfRule>
          <xm:sqref>AD46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E9FC-60CB-6948-A9C9-D3C6BC25A2F3}">
  <sheetPr>
    <tabColor rgb="FF00B0F0"/>
    <outlinePr summaryBelow="0"/>
  </sheetPr>
  <dimension ref="A1:CB57"/>
  <sheetViews>
    <sheetView zoomScaleNormal="100" zoomScaleSheetLayoutView="79" zoomScalePageLayoutView="125" workbookViewId="0">
      <selection activeCell="AF6" sqref="AF6"/>
    </sheetView>
  </sheetViews>
  <sheetFormatPr defaultColWidth="9" defaultRowHeight="17" customHeight="1" x14ac:dyDescent="0.5"/>
  <cols>
    <col min="1" max="3" width="3.36328125" style="3" customWidth="1"/>
    <col min="4" max="5" width="3.36328125" style="7" customWidth="1"/>
    <col min="6" max="6" width="3.36328125" style="1" customWidth="1"/>
    <col min="7" max="49" width="3.36328125" style="7" customWidth="1"/>
    <col min="50" max="71" width="2.81640625" style="3" customWidth="1"/>
    <col min="72" max="73" width="3.1796875" style="3" customWidth="1"/>
    <col min="74" max="74" width="3.36328125" style="3" customWidth="1"/>
    <col min="75" max="76" width="3.1796875" style="3" customWidth="1"/>
    <col min="77" max="77" width="3.36328125" style="3" customWidth="1"/>
    <col min="78" max="78" width="3.1796875" style="3" customWidth="1"/>
    <col min="79" max="79" width="12.6328125" style="3" customWidth="1"/>
    <col min="80" max="80" width="2.6328125" style="3" customWidth="1"/>
    <col min="81" max="16384" width="9" style="3"/>
  </cols>
  <sheetData>
    <row r="1" spans="1:80" ht="55" customHeight="1" x14ac:dyDescent="0.5">
      <c r="A1" s="731" t="e">
        <f>#REF!</f>
        <v>#REF!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  <c r="AF1" s="731"/>
      <c r="AG1" s="731"/>
      <c r="AH1" s="731"/>
      <c r="AI1" s="731"/>
      <c r="AJ1" s="731"/>
      <c r="AK1" s="731"/>
      <c r="AL1" s="731"/>
      <c r="AM1" s="731"/>
      <c r="AN1" s="731"/>
      <c r="AO1" s="731"/>
      <c r="AP1" s="731"/>
      <c r="AQ1" s="731"/>
      <c r="AR1" s="731"/>
      <c r="AS1" s="73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35" customHeight="1" x14ac:dyDescent="0.5">
      <c r="A2" s="732" t="s">
        <v>127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2"/>
      <c r="Z2" s="732"/>
      <c r="AA2" s="732"/>
      <c r="AB2" s="732"/>
      <c r="AC2" s="732"/>
      <c r="AD2" s="732"/>
      <c r="AE2" s="732"/>
      <c r="AF2" s="732"/>
      <c r="AG2" s="732"/>
      <c r="AH2" s="732"/>
      <c r="AI2" s="732"/>
      <c r="AJ2" s="732"/>
      <c r="AK2" s="732"/>
      <c r="AL2" s="732"/>
      <c r="AM2" s="732"/>
      <c r="AN2" s="732"/>
      <c r="AO2" s="732"/>
      <c r="AP2" s="732"/>
      <c r="AQ2" s="732"/>
      <c r="AR2" s="732"/>
      <c r="AS2" s="732"/>
      <c r="AT2" s="5"/>
      <c r="AU2" s="5"/>
      <c r="AV2" s="5"/>
      <c r="AW2" s="5"/>
      <c r="AX2" s="4"/>
    </row>
    <row r="3" spans="1:80" ht="30" customHeight="1" x14ac:dyDescent="0.5">
      <c r="B3" s="4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11" t="s">
        <v>211</v>
      </c>
      <c r="U3" s="711"/>
      <c r="V3" s="711"/>
      <c r="W3" s="711"/>
      <c r="X3" s="711"/>
      <c r="Y3" s="711"/>
      <c r="Z3" s="6"/>
      <c r="AA3" s="6"/>
      <c r="AB3" s="6"/>
      <c r="AC3" s="6"/>
      <c r="AD3" s="6"/>
      <c r="AE3" s="6"/>
      <c r="AF3" s="6"/>
      <c r="AG3" s="6"/>
      <c r="AH3" s="714" t="e">
        <f>#REF!</f>
        <v>#REF!</v>
      </c>
      <c r="AI3" s="714"/>
      <c r="AJ3" s="714"/>
      <c r="AK3" s="714"/>
      <c r="AL3" s="714"/>
      <c r="AM3" s="714"/>
      <c r="AN3" s="714"/>
      <c r="AO3" s="714"/>
      <c r="AP3" s="714"/>
      <c r="AQ3" s="714"/>
      <c r="AR3" s="714"/>
      <c r="AS3" s="6"/>
      <c r="AT3" s="6"/>
      <c r="AU3" s="8"/>
      <c r="AV3" s="8"/>
      <c r="AW3" s="8"/>
      <c r="AX3" s="8"/>
      <c r="AY3" s="10"/>
    </row>
    <row r="4" spans="1:80" ht="30" customHeight="1" x14ac:dyDescent="0.5">
      <c r="B4" s="4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70" t="e">
        <f>IF(SUM(#REF!)=SUM(#REF!),"",IF(SUM(#REF!)&gt;SUM(#REF!),#REF!,#REF!))</f>
        <v>#REF!</v>
      </c>
      <c r="S4" s="770"/>
      <c r="T4" s="770"/>
      <c r="U4" s="770"/>
      <c r="V4" s="770"/>
      <c r="W4" s="770"/>
      <c r="X4" s="770"/>
      <c r="Y4" s="770"/>
      <c r="Z4" s="770"/>
      <c r="AA4" s="770"/>
      <c r="AB4" s="6"/>
      <c r="AC4" s="6"/>
      <c r="AD4" s="6"/>
      <c r="AE4" s="6"/>
      <c r="AF4" s="6"/>
      <c r="AG4" s="6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6"/>
      <c r="AT4" s="6"/>
      <c r="AU4" s="8"/>
      <c r="AV4" s="8"/>
      <c r="AW4" s="8"/>
      <c r="AX4" s="8"/>
      <c r="AY4" s="10"/>
    </row>
    <row r="5" spans="1:80" ht="21" customHeigh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234"/>
      <c r="W5" s="260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1"/>
      <c r="AV5" s="11"/>
      <c r="AW5" s="11"/>
      <c r="AX5" s="10"/>
      <c r="AY5" s="10"/>
    </row>
    <row r="6" spans="1:80" ht="21" customHeight="1" x14ac:dyDescent="0.5">
      <c r="B6" s="40" t="s">
        <v>32</v>
      </c>
      <c r="C6" s="1"/>
      <c r="D6" s="12"/>
      <c r="E6" s="12"/>
      <c r="F6" s="13"/>
      <c r="G6" s="13"/>
      <c r="H6" s="13"/>
      <c r="I6" s="14"/>
      <c r="J6" s="14"/>
      <c r="K6" s="14"/>
      <c r="L6" s="14"/>
      <c r="M6" s="14"/>
      <c r="N6" s="13"/>
      <c r="O6" s="13"/>
      <c r="P6" s="13"/>
      <c r="Q6" s="13"/>
      <c r="R6" s="13"/>
      <c r="T6" s="32"/>
      <c r="U6" s="777" t="s">
        <v>210</v>
      </c>
      <c r="V6" s="778"/>
      <c r="W6" s="15"/>
      <c r="X6" s="16"/>
      <c r="Y6" s="16"/>
      <c r="Z6" s="16"/>
      <c r="AA6" s="13"/>
      <c r="AB6" s="13"/>
      <c r="AC6" s="13"/>
      <c r="AD6" s="13"/>
      <c r="AE6" s="14"/>
      <c r="AF6" s="14"/>
      <c r="AG6" s="14"/>
      <c r="AH6" s="14"/>
      <c r="AI6" s="14"/>
    </row>
    <row r="7" spans="1:80" ht="21" customHeight="1" x14ac:dyDescent="0.65">
      <c r="B7" s="38" t="s">
        <v>37</v>
      </c>
      <c r="C7" s="1"/>
      <c r="D7" s="12"/>
      <c r="E7" s="12"/>
      <c r="F7" s="13"/>
      <c r="G7" s="13"/>
      <c r="H7" s="13"/>
      <c r="I7" s="14"/>
      <c r="J7" s="14"/>
      <c r="K7" s="14"/>
      <c r="L7" s="17"/>
      <c r="M7" s="14"/>
      <c r="N7" s="13"/>
      <c r="O7" s="13"/>
      <c r="P7" s="13"/>
      <c r="Q7" s="13"/>
      <c r="R7" s="13"/>
      <c r="S7" s="32"/>
      <c r="T7" s="32"/>
      <c r="U7" s="779"/>
      <c r="V7" s="780"/>
      <c r="W7" s="717" t="str">
        <f>IFERROR(VLOOKUP(U6,schedule,2,FALSE),"")</f>
        <v/>
      </c>
      <c r="X7" s="718"/>
      <c r="Y7" s="13"/>
      <c r="Z7" s="13"/>
      <c r="AA7" s="13"/>
      <c r="AB7" s="14"/>
      <c r="AC7" s="14"/>
      <c r="AD7" s="14"/>
      <c r="AE7" s="14"/>
      <c r="AF7" s="14"/>
      <c r="AG7" s="14"/>
      <c r="AH7" s="14"/>
      <c r="AI7" s="14"/>
      <c r="AU7" s="244"/>
      <c r="AV7" s="244"/>
      <c r="AW7" s="244"/>
    </row>
    <row r="8" spans="1:80" ht="21" customHeight="1" x14ac:dyDescent="0.5">
      <c r="B8" s="1"/>
      <c r="C8" s="1"/>
      <c r="D8" s="12"/>
      <c r="E8" s="12"/>
      <c r="F8" s="13"/>
      <c r="G8" s="13"/>
      <c r="H8" s="13"/>
      <c r="I8" s="14"/>
      <c r="J8" s="14"/>
      <c r="K8" s="14"/>
      <c r="L8" s="18"/>
      <c r="M8" s="19"/>
      <c r="N8" s="20"/>
      <c r="O8" s="20"/>
      <c r="P8" s="20"/>
      <c r="Q8" s="20"/>
      <c r="R8" s="20"/>
      <c r="S8" s="21"/>
      <c r="T8" s="720" t="str">
        <f>IFERROR(VLOOKUP(U6,得点,7,FALSE),"")&amp;""</f>
        <v/>
      </c>
      <c r="U8" s="255" t="str">
        <f>IFERROR(VLOOKUP(U6,得点,2,FALSE),"")</f>
        <v/>
      </c>
      <c r="V8" s="729" t="s">
        <v>33</v>
      </c>
      <c r="W8" s="729"/>
      <c r="X8" s="257" t="str">
        <f>IFERROR(VLOOKUP(U6,得点,9,FALSE),"")</f>
        <v/>
      </c>
      <c r="Y8" s="720" t="str">
        <f>IFERROR(VLOOKUP(U6,得点,14,FALSE),"")&amp;""</f>
        <v/>
      </c>
      <c r="Z8" s="20"/>
      <c r="AA8" s="20"/>
      <c r="AB8" s="19"/>
      <c r="AC8" s="19"/>
      <c r="AD8" s="19"/>
      <c r="AE8" s="19"/>
      <c r="AF8" s="19"/>
      <c r="AG8" s="19"/>
      <c r="AH8" s="22"/>
      <c r="AI8" s="14"/>
      <c r="AT8" s="3"/>
      <c r="AU8" s="715" t="s">
        <v>195</v>
      </c>
      <c r="AV8" s="716"/>
      <c r="AW8" s="716"/>
    </row>
    <row r="9" spans="1:80" ht="21" customHeight="1" x14ac:dyDescent="0.5">
      <c r="C9" s="7"/>
      <c r="F9" s="7"/>
      <c r="L9" s="23"/>
      <c r="N9" s="13"/>
      <c r="O9" s="13"/>
      <c r="P9" s="13"/>
      <c r="Q9" s="13"/>
      <c r="R9" s="13"/>
      <c r="T9" s="721"/>
      <c r="U9" s="256" t="str">
        <f>IFERROR(VLOOKUP(U6,得点,3,FALSE),"")</f>
        <v/>
      </c>
      <c r="V9" s="730" t="s">
        <v>34</v>
      </c>
      <c r="W9" s="730"/>
      <c r="X9" s="258" t="str">
        <f>IFERROR(VLOOKUP(U6,得点,10,FALSE),"")</f>
        <v/>
      </c>
      <c r="Y9" s="721"/>
      <c r="Z9" s="13"/>
      <c r="AA9" s="13"/>
      <c r="AH9" s="24"/>
      <c r="AU9" s="437"/>
      <c r="AV9" s="437"/>
      <c r="AW9" s="437"/>
    </row>
    <row r="10" spans="1:80" ht="21" customHeight="1" x14ac:dyDescent="0.6">
      <c r="B10" s="1"/>
      <c r="C10" s="1"/>
      <c r="F10" s="7"/>
      <c r="K10" s="235"/>
      <c r="L10" s="23"/>
      <c r="N10" s="13"/>
      <c r="O10" s="13"/>
      <c r="P10" s="13"/>
      <c r="Q10" s="13"/>
      <c r="R10" s="13"/>
      <c r="S10" s="13"/>
      <c r="T10" s="721"/>
      <c r="U10" s="256" t="str">
        <f>IFERROR(VLOOKUP(U6,得点,4,FALSE),"")</f>
        <v/>
      </c>
      <c r="V10" s="730" t="s">
        <v>35</v>
      </c>
      <c r="W10" s="730"/>
      <c r="X10" s="258" t="str">
        <f>IFERROR(VLOOKUP(U6,得点,11,FALSE),"")</f>
        <v/>
      </c>
      <c r="Y10" s="721"/>
      <c r="Z10" s="13"/>
      <c r="AA10" s="8"/>
      <c r="AI10" s="23"/>
      <c r="AJ10" s="32"/>
      <c r="AT10" s="3"/>
      <c r="AU10" s="244"/>
      <c r="AV10" s="244"/>
      <c r="AW10" s="244"/>
    </row>
    <row r="11" spans="1:80" ht="21" customHeight="1" x14ac:dyDescent="0.6">
      <c r="C11" s="7"/>
      <c r="D11" s="25"/>
      <c r="E11" s="25"/>
      <c r="F11" s="11"/>
      <c r="G11" s="11"/>
      <c r="H11" s="11"/>
      <c r="I11" s="11"/>
      <c r="J11" s="739" t="s">
        <v>199</v>
      </c>
      <c r="K11" s="752"/>
      <c r="L11" s="23"/>
      <c r="N11" s="11"/>
      <c r="O11" s="11"/>
      <c r="P11" s="11"/>
      <c r="Q11" s="11"/>
      <c r="R11" s="11"/>
      <c r="S11" s="11"/>
      <c r="T11" s="721"/>
      <c r="U11" s="256" t="str">
        <f>IFERROR(VLOOKUP(U6,得点,5,FALSE),"")</f>
        <v/>
      </c>
      <c r="V11" s="730" t="s">
        <v>36</v>
      </c>
      <c r="W11" s="730"/>
      <c r="X11" s="258" t="str">
        <f>IFERROR(VLOOKUP(U6,得点,12,FALSE),"")</f>
        <v/>
      </c>
      <c r="Y11" s="721"/>
      <c r="AC11" s="11"/>
      <c r="AD11" s="9"/>
      <c r="AE11" s="10"/>
      <c r="AF11" s="10"/>
      <c r="AI11" s="738" t="s">
        <v>209</v>
      </c>
      <c r="AJ11" s="739"/>
      <c r="AT11" s="1"/>
      <c r="AU11" s="244"/>
      <c r="AV11" s="244"/>
      <c r="AW11" s="244"/>
    </row>
    <row r="12" spans="1:80" ht="22" customHeight="1" x14ac:dyDescent="0.65">
      <c r="C12" s="7"/>
      <c r="F12" s="7"/>
      <c r="J12" s="741"/>
      <c r="K12" s="753"/>
      <c r="L12" s="717" t="str">
        <f>IFERROR(VLOOKUP(J11,schedule,2,FALSE),"")</f>
        <v/>
      </c>
      <c r="M12" s="718"/>
      <c r="T12" s="263" t="str">
        <f>IFERROR(VLOOKUP(U6,得点,6,FALSE),"")&amp;""</f>
        <v/>
      </c>
      <c r="U12" s="244"/>
      <c r="V12" s="437" t="str">
        <f>IF(AND(T8="",Y8=""),"",IF(T8=Y8,$A$35,""))</f>
        <v/>
      </c>
      <c r="W12" s="437"/>
      <c r="X12" s="245"/>
      <c r="Y12" s="263" t="str">
        <f>IFERROR(VLOOKUP(U6,得点,13,FALSE),"")&amp;""</f>
        <v/>
      </c>
      <c r="AB12" s="13"/>
      <c r="AC12" s="13"/>
      <c r="AD12" s="3"/>
      <c r="AE12" s="3"/>
      <c r="AF12" s="3"/>
      <c r="AG12" s="718" t="str">
        <f>IFERROR(VLOOKUP(AI11,schedule,2,FALSE),"")</f>
        <v/>
      </c>
      <c r="AH12" s="719"/>
      <c r="AI12" s="740"/>
      <c r="AJ12" s="741"/>
      <c r="AK12" s="3"/>
      <c r="AL12" s="3"/>
      <c r="AM12" s="3"/>
      <c r="AN12" s="3"/>
      <c r="AO12" s="3"/>
      <c r="AP12" s="3"/>
      <c r="AT12" s="3"/>
      <c r="AU12" s="247"/>
      <c r="AV12" s="247"/>
      <c r="AW12" s="247"/>
    </row>
    <row r="13" spans="1:80" ht="21" customHeight="1" x14ac:dyDescent="0.6">
      <c r="C13" s="7"/>
      <c r="F13" s="26"/>
      <c r="G13" s="27"/>
      <c r="H13" s="27"/>
      <c r="I13" s="720" t="str">
        <f>IFERROR(VLOOKUP(J11,得点,7,FALSE),"")&amp;""</f>
        <v/>
      </c>
      <c r="J13" s="255" t="str">
        <f>IFERROR(VLOOKUP(J11,得点,2,FALSE),"")</f>
        <v/>
      </c>
      <c r="K13" s="726" t="s">
        <v>55</v>
      </c>
      <c r="L13" s="726"/>
      <c r="M13" s="257" t="str">
        <f>IFERROR(VLOOKUP(J11,得点,9,FALSE),"")</f>
        <v/>
      </c>
      <c r="N13" s="720" t="str">
        <f>IFERROR(VLOOKUP(J11,得点,14,FALSE),"")&amp;""</f>
        <v/>
      </c>
      <c r="O13" s="27"/>
      <c r="P13" s="27"/>
      <c r="Q13" s="27"/>
      <c r="R13" s="23"/>
      <c r="AB13" s="13"/>
      <c r="AC13" s="28"/>
      <c r="AD13" s="29"/>
      <c r="AE13" s="29"/>
      <c r="AF13" s="720" t="str">
        <f>IFERROR(VLOOKUP(AI11,得点,7,FALSE),"")&amp;""</f>
        <v/>
      </c>
      <c r="AG13" s="255" t="str">
        <f>IFERROR(VLOOKUP(AI11,得点,2,FALSE),"")</f>
        <v/>
      </c>
      <c r="AH13" s="726" t="s">
        <v>55</v>
      </c>
      <c r="AI13" s="726"/>
      <c r="AJ13" s="257" t="str">
        <f>IFERROR(VLOOKUP(AI11,得点,9,FALSE),"")</f>
        <v/>
      </c>
      <c r="AK13" s="720" t="str">
        <f>IFERROR(VLOOKUP(AI11,得点,14,FALSE),"")&amp;""</f>
        <v/>
      </c>
      <c r="AL13" s="29"/>
      <c r="AM13" s="29"/>
      <c r="AN13" s="30"/>
      <c r="AO13" s="3"/>
      <c r="AP13" s="3"/>
      <c r="AQ13" s="3"/>
      <c r="AR13" s="3"/>
      <c r="AS13" s="3"/>
      <c r="AT13" s="3"/>
      <c r="AU13" s="736" t="s">
        <v>191</v>
      </c>
      <c r="AV13" s="736"/>
      <c r="AW13" s="736"/>
      <c r="AY13" s="1"/>
    </row>
    <row r="14" spans="1:80" ht="21" customHeight="1" x14ac:dyDescent="0.6">
      <c r="C14" s="7"/>
      <c r="F14" s="23"/>
      <c r="I14" s="721"/>
      <c r="J14" s="256" t="str">
        <f>IFERROR(VLOOKUP(J11,得点,3,FALSE),"")</f>
        <v/>
      </c>
      <c r="K14" s="437" t="s">
        <v>54</v>
      </c>
      <c r="L14" s="437"/>
      <c r="M14" s="258" t="str">
        <f>IFERROR(VLOOKUP(J11,得点,10,FALSE),"")</f>
        <v/>
      </c>
      <c r="N14" s="721"/>
      <c r="R14" s="23"/>
      <c r="AC14" s="31"/>
      <c r="AD14" s="3"/>
      <c r="AE14" s="3"/>
      <c r="AF14" s="721"/>
      <c r="AG14" s="256" t="str">
        <f>IFERROR(VLOOKUP(AI11,得点,3,FALSE),"")</f>
        <v/>
      </c>
      <c r="AH14" s="437" t="s">
        <v>54</v>
      </c>
      <c r="AI14" s="437"/>
      <c r="AJ14" s="258" t="str">
        <f>IFERROR(VLOOKUP(AI11,得点,10,FALSE),"")</f>
        <v/>
      </c>
      <c r="AK14" s="721"/>
      <c r="AL14" s="3"/>
      <c r="AM14" s="3"/>
      <c r="AN14" s="33"/>
      <c r="AO14" s="3"/>
      <c r="AP14" s="3"/>
      <c r="AQ14" s="3"/>
      <c r="AR14" s="3"/>
      <c r="AS14" s="3"/>
      <c r="AT14" s="3"/>
      <c r="AU14" s="244"/>
      <c r="AV14" s="244"/>
      <c r="AW14" s="244"/>
    </row>
    <row r="15" spans="1:80" ht="21" customHeight="1" x14ac:dyDescent="0.6">
      <c r="C15" s="7"/>
      <c r="E15" s="235"/>
      <c r="F15" s="23"/>
      <c r="I15" s="721"/>
      <c r="J15" s="256" t="str">
        <f>IFERROR(VLOOKUP(J11,得点,4,FALSE),"")</f>
        <v/>
      </c>
      <c r="K15" s="437" t="s">
        <v>53</v>
      </c>
      <c r="L15" s="437"/>
      <c r="M15" s="258" t="str">
        <f>IFERROR(VLOOKUP(J11,得点,11,FALSE),"")</f>
        <v/>
      </c>
      <c r="N15" s="721"/>
      <c r="R15" s="23"/>
      <c r="S15" s="32"/>
      <c r="AB15" s="235"/>
      <c r="AC15" s="23"/>
      <c r="AE15" s="3"/>
      <c r="AF15" s="721"/>
      <c r="AG15" s="256" t="str">
        <f>IFERROR(VLOOKUP(AI11,得点,4,FALSE),"")</f>
        <v/>
      </c>
      <c r="AH15" s="437" t="s">
        <v>53</v>
      </c>
      <c r="AI15" s="437"/>
      <c r="AJ15" s="258" t="str">
        <f>IFERROR(VLOOKUP(AI11,得点,11,FALSE),"")</f>
        <v/>
      </c>
      <c r="AK15" s="721"/>
      <c r="AL15" s="3"/>
      <c r="AO15" s="23"/>
      <c r="AP15" s="32"/>
      <c r="AQ15" s="3"/>
      <c r="AR15" s="3"/>
      <c r="AS15" s="3"/>
      <c r="AU15" s="244"/>
      <c r="AV15" s="244"/>
      <c r="AW15" s="244"/>
    </row>
    <row r="16" spans="1:80" ht="21" customHeight="1" x14ac:dyDescent="0.6">
      <c r="C16" s="7"/>
      <c r="D16" s="739" t="s">
        <v>206</v>
      </c>
      <c r="E16" s="752"/>
      <c r="F16" s="23"/>
      <c r="I16" s="721"/>
      <c r="J16" s="256" t="str">
        <f>IFERROR(VLOOKUP(J11,得点,5,FALSE),"")</f>
        <v/>
      </c>
      <c r="K16" s="437" t="s">
        <v>52</v>
      </c>
      <c r="L16" s="437"/>
      <c r="M16" s="258" t="str">
        <f>IFERROR(VLOOKUP(J11,得点,12,FALSE),"")</f>
        <v/>
      </c>
      <c r="N16" s="721"/>
      <c r="R16" s="738" t="s">
        <v>205</v>
      </c>
      <c r="S16" s="739"/>
      <c r="AA16" s="739" t="s">
        <v>204</v>
      </c>
      <c r="AB16" s="752"/>
      <c r="AC16" s="23"/>
      <c r="AE16" s="3"/>
      <c r="AF16" s="721"/>
      <c r="AG16" s="256" t="str">
        <f>IFERROR(VLOOKUP(AI11,得点,5,FALSE),"")</f>
        <v/>
      </c>
      <c r="AH16" s="437" t="s">
        <v>52</v>
      </c>
      <c r="AI16" s="437"/>
      <c r="AJ16" s="258" t="str">
        <f>IFERROR(VLOOKUP(AI11,得点,12,FALSE),"")</f>
        <v/>
      </c>
      <c r="AK16" s="721"/>
      <c r="AL16" s="3"/>
      <c r="AO16" s="738" t="s">
        <v>203</v>
      </c>
      <c r="AP16" s="739"/>
      <c r="AQ16" s="3"/>
      <c r="AR16" s="3"/>
      <c r="AS16" s="3"/>
      <c r="AT16" s="3"/>
      <c r="AU16" s="244"/>
      <c r="AV16" s="244"/>
      <c r="AW16" s="244"/>
    </row>
    <row r="17" spans="1:49" ht="22" customHeight="1" x14ac:dyDescent="0.65">
      <c r="C17" s="7"/>
      <c r="D17" s="741"/>
      <c r="E17" s="753"/>
      <c r="F17" s="717" t="str">
        <f>IFERROR(VLOOKUP(D16,schedule,2,FALSE),"")</f>
        <v/>
      </c>
      <c r="G17" s="718"/>
      <c r="I17" s="263" t="str">
        <f>IFERROR(VLOOKUP(J11,得点,6,FALSE),"")&amp;""</f>
        <v/>
      </c>
      <c r="J17" s="244"/>
      <c r="K17" s="437" t="str">
        <f>IF(AND(I13="",N13=""),"",IF(I13=N13,$B$7,""))</f>
        <v/>
      </c>
      <c r="L17" s="437"/>
      <c r="M17" s="245"/>
      <c r="N17" s="263" t="str">
        <f>IFERROR(VLOOKUP(J11,得点,13,FALSE),"")&amp;""</f>
        <v/>
      </c>
      <c r="P17" s="718" t="str">
        <f>IFERROR(VLOOKUP(R16,schedule,2,FALSE),"")</f>
        <v/>
      </c>
      <c r="Q17" s="719"/>
      <c r="R17" s="740"/>
      <c r="S17" s="741"/>
      <c r="AA17" s="741"/>
      <c r="AB17" s="753"/>
      <c r="AC17" s="717" t="str">
        <f>IFERROR(VLOOKUP(AA16,schedule,2,FALSE),"")</f>
        <v/>
      </c>
      <c r="AD17" s="718"/>
      <c r="AF17" s="263" t="str">
        <f>IFERROR(VLOOKUP(AI11,得点,6,FALSE),"")&amp;""</f>
        <v/>
      </c>
      <c r="AG17" s="244"/>
      <c r="AH17" s="437" t="str">
        <f>IF(AND(AF13="",AK13=""),"",IF(AF13=AK13,$B$7,""))</f>
        <v/>
      </c>
      <c r="AI17" s="437"/>
      <c r="AJ17" s="245"/>
      <c r="AK17" s="263" t="str">
        <f>IFERROR(VLOOKUP(AI11,得点,13,FALSE),"")&amp;""</f>
        <v/>
      </c>
      <c r="AL17" s="3"/>
      <c r="AM17" s="718" t="str">
        <f>IFERROR(VLOOKUP(AO16,schedule,2,FALSE),"")</f>
        <v/>
      </c>
      <c r="AN17" s="719"/>
      <c r="AO17" s="740"/>
      <c r="AP17" s="741"/>
      <c r="AQ17" s="3"/>
      <c r="AR17" s="3"/>
      <c r="AS17" s="3"/>
      <c r="AT17" s="3"/>
      <c r="AU17" s="244"/>
      <c r="AV17" s="244"/>
      <c r="AW17" s="244"/>
    </row>
    <row r="18" spans="1:49" ht="21" customHeight="1" x14ac:dyDescent="0.6">
      <c r="C18" s="727" t="str">
        <f>IFERROR(VLOOKUP(D16,得点,7,FALSE),"")&amp;""</f>
        <v/>
      </c>
      <c r="D18" s="255" t="str">
        <f>IFERROR(VLOOKUP(D16,得点,2,FALSE),"")</f>
        <v/>
      </c>
      <c r="E18" s="726" t="s">
        <v>55</v>
      </c>
      <c r="F18" s="726"/>
      <c r="G18" s="257" t="str">
        <f>IFERROR(VLOOKUP(D16,得点,9,FALSE),"")</f>
        <v/>
      </c>
      <c r="H18" s="722" t="str">
        <f>IFERROR(VLOOKUP(D16,得点,14,FALSE),"")&amp;""</f>
        <v/>
      </c>
      <c r="O18" s="727" t="str">
        <f>IFERROR(VLOOKUP(R16,得点,7,FALSE),"")&amp;""</f>
        <v/>
      </c>
      <c r="P18" s="255" t="str">
        <f>IFERROR(VLOOKUP(R16,得点,2,FALSE),"")</f>
        <v/>
      </c>
      <c r="Q18" s="726" t="s">
        <v>55</v>
      </c>
      <c r="R18" s="726"/>
      <c r="S18" s="257" t="str">
        <f>IFERROR(VLOOKUP(R16,得点,9,FALSE),"")</f>
        <v/>
      </c>
      <c r="T18" s="722" t="str">
        <f>IFERROR(VLOOKUP(R16,得点,14,FALSE),"")&amp;""</f>
        <v/>
      </c>
      <c r="Z18" s="727" t="str">
        <f>IFERROR(VLOOKUP(AA16,得点,7,FALSE),"")&amp;""</f>
        <v/>
      </c>
      <c r="AA18" s="255" t="str">
        <f>IFERROR(VLOOKUP(AA16,得点,2,FALSE),"")</f>
        <v/>
      </c>
      <c r="AB18" s="726" t="s">
        <v>55</v>
      </c>
      <c r="AC18" s="726"/>
      <c r="AD18" s="257" t="str">
        <f>IFERROR(VLOOKUP(AA16,得点,9,FALSE),"")</f>
        <v/>
      </c>
      <c r="AE18" s="722" t="str">
        <f>IFERROR(VLOOKUP(AA16,得点,14,FALSE),"")&amp;""</f>
        <v/>
      </c>
      <c r="AH18" s="3"/>
      <c r="AI18" s="3"/>
      <c r="AJ18" s="3"/>
      <c r="AK18" s="3"/>
      <c r="AL18" s="727" t="str">
        <f>IFERROR(VLOOKUP(AO16,得点,7,FALSE),"")&amp;""</f>
        <v/>
      </c>
      <c r="AM18" s="255" t="str">
        <f>IFERROR(VLOOKUP(AO16,得点,2,FALSE),"")</f>
        <v/>
      </c>
      <c r="AN18" s="726" t="s">
        <v>55</v>
      </c>
      <c r="AO18" s="726"/>
      <c r="AP18" s="257" t="str">
        <f>IFERROR(VLOOKUP(AO16,得点,9,FALSE),"")</f>
        <v/>
      </c>
      <c r="AQ18" s="722" t="str">
        <f>IFERROR(VLOOKUP(AO16,得点,14,FALSE),"")&amp;""</f>
        <v/>
      </c>
      <c r="AR18" s="23"/>
      <c r="AS18" s="3"/>
      <c r="AT18" s="3"/>
      <c r="AU18" s="736" t="s">
        <v>190</v>
      </c>
      <c r="AV18" s="736"/>
      <c r="AW18" s="736"/>
    </row>
    <row r="19" spans="1:49" ht="21" customHeight="1" x14ac:dyDescent="0.6">
      <c r="C19" s="728"/>
      <c r="D19" s="256" t="str">
        <f>IFERROR(VLOOKUP(D16,得点,3,FALSE),"")</f>
        <v/>
      </c>
      <c r="E19" s="437" t="s">
        <v>54</v>
      </c>
      <c r="F19" s="437"/>
      <c r="G19" s="258" t="str">
        <f>IFERROR(VLOOKUP(D16,得点,10,FALSE),"")</f>
        <v/>
      </c>
      <c r="H19" s="723"/>
      <c r="O19" s="728"/>
      <c r="P19" s="256" t="str">
        <f>IFERROR(VLOOKUP(R16,得点,3,FALSE),"")</f>
        <v/>
      </c>
      <c r="Q19" s="437" t="s">
        <v>54</v>
      </c>
      <c r="R19" s="437"/>
      <c r="S19" s="258" t="str">
        <f>IFERROR(VLOOKUP(R16,得点,10,FALSE),"")</f>
        <v/>
      </c>
      <c r="T19" s="723"/>
      <c r="Z19" s="728"/>
      <c r="AA19" s="256" t="str">
        <f>IFERROR(VLOOKUP(AA16,得点,3,FALSE),"")</f>
        <v/>
      </c>
      <c r="AB19" s="437" t="s">
        <v>54</v>
      </c>
      <c r="AC19" s="437"/>
      <c r="AD19" s="258" t="str">
        <f>IFERROR(VLOOKUP(AA16,得点,10,FALSE),"")</f>
        <v/>
      </c>
      <c r="AE19" s="723"/>
      <c r="AH19" s="3"/>
      <c r="AI19" s="3"/>
      <c r="AJ19" s="3"/>
      <c r="AK19" s="3"/>
      <c r="AL19" s="728"/>
      <c r="AM19" s="256" t="str">
        <f>IFERROR(VLOOKUP(AO16,得点,3,FALSE),"")</f>
        <v/>
      </c>
      <c r="AN19" s="437" t="s">
        <v>54</v>
      </c>
      <c r="AO19" s="437"/>
      <c r="AP19" s="258" t="str">
        <f>IFERROR(VLOOKUP(AO16,得点,10,FALSE),"")</f>
        <v/>
      </c>
      <c r="AQ19" s="723"/>
      <c r="AR19" s="23"/>
      <c r="AS19" s="3"/>
      <c r="AT19" s="3"/>
      <c r="AU19" s="244"/>
      <c r="AV19" s="244"/>
      <c r="AW19" s="244"/>
    </row>
    <row r="20" spans="1:49" ht="21" customHeight="1" x14ac:dyDescent="0.6">
      <c r="C20" s="728"/>
      <c r="D20" s="256" t="str">
        <f>IFERROR(VLOOKUP(D16,得点,4,FALSE),"")</f>
        <v/>
      </c>
      <c r="E20" s="437" t="s">
        <v>53</v>
      </c>
      <c r="F20" s="437"/>
      <c r="G20" s="258" t="str">
        <f>IFERROR(VLOOKUP(D16,得点,11,FALSE),"")</f>
        <v/>
      </c>
      <c r="H20" s="723"/>
      <c r="O20" s="728"/>
      <c r="P20" s="256" t="str">
        <f>IFERROR(VLOOKUP(R16,得点,4,FALSE),"")</f>
        <v/>
      </c>
      <c r="Q20" s="437" t="s">
        <v>53</v>
      </c>
      <c r="R20" s="437"/>
      <c r="S20" s="258" t="str">
        <f>IFERROR(VLOOKUP(R16,得点,11,FALSE),"")</f>
        <v/>
      </c>
      <c r="T20" s="723"/>
      <c r="Z20" s="728"/>
      <c r="AA20" s="256" t="str">
        <f>IFERROR(VLOOKUP(AA16,得点,4,FALSE),"")</f>
        <v/>
      </c>
      <c r="AB20" s="437" t="s">
        <v>53</v>
      </c>
      <c r="AC20" s="437"/>
      <c r="AD20" s="258" t="str">
        <f>IFERROR(VLOOKUP(AA16,得点,11,FALSE),"")</f>
        <v/>
      </c>
      <c r="AE20" s="723"/>
      <c r="AH20" s="3"/>
      <c r="AI20" s="3"/>
      <c r="AJ20" s="3"/>
      <c r="AK20" s="3"/>
      <c r="AL20" s="728"/>
      <c r="AM20" s="256" t="str">
        <f>IFERROR(VLOOKUP(AO16,得点,4,FALSE),"")</f>
        <v/>
      </c>
      <c r="AN20" s="437" t="s">
        <v>53</v>
      </c>
      <c r="AO20" s="437"/>
      <c r="AP20" s="258" t="str">
        <f>IFERROR(VLOOKUP(AO16,得点,11,FALSE),"")</f>
        <v/>
      </c>
      <c r="AQ20" s="723"/>
      <c r="AR20" s="23"/>
      <c r="AS20" s="3"/>
      <c r="AU20" s="244"/>
      <c r="AV20" s="244"/>
      <c r="AW20" s="244"/>
    </row>
    <row r="21" spans="1:49" ht="21" customHeight="1" x14ac:dyDescent="0.6">
      <c r="C21" s="728"/>
      <c r="D21" s="256" t="str">
        <f>IFERROR(VLOOKUP(D16,得点,5,FALSE),"")</f>
        <v/>
      </c>
      <c r="E21" s="437" t="s">
        <v>52</v>
      </c>
      <c r="F21" s="437"/>
      <c r="G21" s="258" t="str">
        <f>IFERROR(VLOOKUP(D16,得点,12,FALSE),"")</f>
        <v/>
      </c>
      <c r="H21" s="723"/>
      <c r="O21" s="728"/>
      <c r="P21" s="256" t="str">
        <f>IFERROR(VLOOKUP(R16,得点,5,FALSE),"")</f>
        <v/>
      </c>
      <c r="Q21" s="437" t="s">
        <v>52</v>
      </c>
      <c r="R21" s="437"/>
      <c r="S21" s="258" t="str">
        <f>IFERROR(VLOOKUP(R16,得点,12,FALSE),"")</f>
        <v/>
      </c>
      <c r="T21" s="723"/>
      <c r="Z21" s="728"/>
      <c r="AA21" s="256" t="str">
        <f>IFERROR(VLOOKUP(AA16,得点,5,FALSE),"")</f>
        <v/>
      </c>
      <c r="AB21" s="437" t="s">
        <v>52</v>
      </c>
      <c r="AC21" s="437"/>
      <c r="AD21" s="258" t="str">
        <f>IFERROR(VLOOKUP(AA16,得点,12,FALSE),"")</f>
        <v/>
      </c>
      <c r="AE21" s="723"/>
      <c r="AH21" s="3"/>
      <c r="AI21" s="3"/>
      <c r="AJ21" s="3"/>
      <c r="AK21" s="3"/>
      <c r="AL21" s="728"/>
      <c r="AM21" s="256" t="str">
        <f>IFERROR(VLOOKUP(AO16,得点,5,FALSE),"")</f>
        <v/>
      </c>
      <c r="AN21" s="437" t="s">
        <v>52</v>
      </c>
      <c r="AO21" s="437"/>
      <c r="AP21" s="258" t="str">
        <f>IFERROR(VLOOKUP(AO16,得点,12,FALSE),"")</f>
        <v/>
      </c>
      <c r="AQ21" s="723"/>
      <c r="AR21" s="23"/>
      <c r="AS21" s="3"/>
      <c r="AT21" s="3"/>
      <c r="AU21" s="244"/>
      <c r="AV21" s="244"/>
      <c r="AW21" s="244"/>
    </row>
    <row r="22" spans="1:49" ht="22" customHeight="1" x14ac:dyDescent="0.6">
      <c r="C22" s="264" t="str">
        <f>IFERROR(VLOOKUP(D16,得点,6,FALSE),"")&amp;""</f>
        <v/>
      </c>
      <c r="D22" s="244"/>
      <c r="E22" s="437" t="str">
        <f>IF(AND(C18="",H18=""),"",IF(C18=H18,$B$7,""))</f>
        <v/>
      </c>
      <c r="F22" s="437"/>
      <c r="G22" s="245"/>
      <c r="H22" s="265" t="str">
        <f>IFERROR(VLOOKUP(D16,得点,13,FALSE),"")&amp;""</f>
        <v/>
      </c>
      <c r="O22" s="264" t="str">
        <f>IFERROR(VLOOKUP(R16,得点,6,FALSE),"")&amp;""</f>
        <v/>
      </c>
      <c r="P22" s="244"/>
      <c r="Q22" s="437" t="str">
        <f>IF(AND(O18="",T18=""),"",IF(O18=T18,$B$7,""))</f>
        <v/>
      </c>
      <c r="R22" s="437"/>
      <c r="S22" s="245"/>
      <c r="T22" s="265" t="str">
        <f>IFERROR(VLOOKUP(R16,得点,13,FALSE),"")&amp;""</f>
        <v/>
      </c>
      <c r="Z22" s="264" t="str">
        <f>IFERROR(VLOOKUP(AA16,得点,6,FALSE),"")&amp;""</f>
        <v/>
      </c>
      <c r="AA22" s="244"/>
      <c r="AB22" s="437" t="str">
        <f>IF(AND(Z18="",AE18=""),"",IF(Z18=AE18,$B$7,""))</f>
        <v/>
      </c>
      <c r="AC22" s="437"/>
      <c r="AD22" s="245"/>
      <c r="AE22" s="265" t="str">
        <f>IFERROR(VLOOKUP(AA16,得点,13,FALSE),"")&amp;""</f>
        <v/>
      </c>
      <c r="AH22" s="3"/>
      <c r="AI22" s="3"/>
      <c r="AJ22" s="3"/>
      <c r="AK22" s="3"/>
      <c r="AL22" s="266" t="str">
        <f>IFERROR(VLOOKUP(AO16,得点,6,FALSE),"")&amp;""</f>
        <v/>
      </c>
      <c r="AM22" s="244"/>
      <c r="AN22" s="437" t="str">
        <f>IF(AND(AL18="",AQ18=""),"",IF(AL18=AQ18,$B$7,""))</f>
        <v/>
      </c>
      <c r="AO22" s="437"/>
      <c r="AP22" s="245"/>
      <c r="AQ22" s="265" t="str">
        <f>IFERROR(VLOOKUP(AO16,得点,13,FALSE),"")&amp;""</f>
        <v/>
      </c>
      <c r="AR22" s="23"/>
      <c r="AS22" s="3"/>
      <c r="AT22" s="3"/>
      <c r="AU22" s="244"/>
      <c r="AV22" s="244"/>
      <c r="AW22" s="244"/>
    </row>
    <row r="23" spans="1:49" ht="21" customHeight="1" x14ac:dyDescent="0.6">
      <c r="B23" s="764" t="str">
        <f>IFERROR(VLOOKUP(A28,entry_team,2,FALSE),"")</f>
        <v/>
      </c>
      <c r="C23" s="765"/>
      <c r="D23" s="239"/>
      <c r="E23" s="240"/>
      <c r="F23" s="239" t="s">
        <v>30</v>
      </c>
      <c r="G23" s="239"/>
      <c r="H23" s="764" t="str">
        <f>IFERROR(VLOOKUP(G28,entry_team,2,FALSE),"")</f>
        <v/>
      </c>
      <c r="I23" s="765"/>
      <c r="J23" s="240"/>
      <c r="K23" s="239"/>
      <c r="L23" s="240"/>
      <c r="M23" s="240"/>
      <c r="N23" s="764" t="str">
        <f>IFERROR(VLOOKUP(M28,entry_team,2,FALSE),"")</f>
        <v/>
      </c>
      <c r="O23" s="765"/>
      <c r="P23" s="239"/>
      <c r="Q23" s="240"/>
      <c r="R23" s="240"/>
      <c r="S23" s="239"/>
      <c r="T23" s="764" t="str">
        <f>IFERROR(VLOOKUP(S28,entry_team,2,FALSE),"")</f>
        <v/>
      </c>
      <c r="U23" s="765"/>
      <c r="V23" s="240"/>
      <c r="W23" s="240"/>
      <c r="X23" s="239"/>
      <c r="Y23" s="764" t="str">
        <f>IFERROR(VLOOKUP(X28,entry_team,2,FALSE),"")</f>
        <v/>
      </c>
      <c r="Z23" s="765"/>
      <c r="AA23" s="239"/>
      <c r="AB23" s="240"/>
      <c r="AC23" s="240"/>
      <c r="AD23" s="239"/>
      <c r="AE23" s="764" t="str">
        <f>IFERROR(VLOOKUP(AD28,entry_team,2,FALSE),"")</f>
        <v/>
      </c>
      <c r="AF23" s="765"/>
      <c r="AG23" s="239"/>
      <c r="AH23" s="239"/>
      <c r="AI23" s="240"/>
      <c r="AJ23" s="239"/>
      <c r="AK23" s="764" t="str">
        <f>IFERROR(VLOOKUP(AJ28,entry_team,2,FALSE),"")</f>
        <v/>
      </c>
      <c r="AL23" s="765"/>
      <c r="AM23" s="239"/>
      <c r="AN23" s="239"/>
      <c r="AO23" s="239"/>
      <c r="AP23" s="239"/>
      <c r="AQ23" s="764" t="str">
        <f>IFERROR(VLOOKUP(AP28,entry_team,2,FALSE),"")</f>
        <v/>
      </c>
      <c r="AR23" s="765"/>
      <c r="AS23" s="3"/>
      <c r="AT23" s="3"/>
      <c r="AU23" s="244"/>
      <c r="AV23" s="244"/>
      <c r="AW23" s="244"/>
    </row>
    <row r="24" spans="1:49" ht="21" customHeight="1" x14ac:dyDescent="0.6">
      <c r="B24" s="766"/>
      <c r="C24" s="767"/>
      <c r="D24" s="239"/>
      <c r="E24" s="240"/>
      <c r="F24" s="239"/>
      <c r="G24" s="239"/>
      <c r="H24" s="766"/>
      <c r="I24" s="767"/>
      <c r="J24" s="240"/>
      <c r="K24" s="239"/>
      <c r="L24" s="240"/>
      <c r="M24" s="240"/>
      <c r="N24" s="766"/>
      <c r="O24" s="767"/>
      <c r="P24" s="239"/>
      <c r="Q24" s="240"/>
      <c r="R24" s="240"/>
      <c r="S24" s="239"/>
      <c r="T24" s="766"/>
      <c r="U24" s="767"/>
      <c r="V24" s="240"/>
      <c r="W24" s="240"/>
      <c r="X24" s="239"/>
      <c r="Y24" s="766"/>
      <c r="Z24" s="767"/>
      <c r="AA24" s="239"/>
      <c r="AB24" s="240"/>
      <c r="AC24" s="240"/>
      <c r="AD24" s="239"/>
      <c r="AE24" s="766"/>
      <c r="AF24" s="767"/>
      <c r="AG24" s="239"/>
      <c r="AH24" s="239"/>
      <c r="AI24" s="240"/>
      <c r="AJ24" s="239"/>
      <c r="AK24" s="766"/>
      <c r="AL24" s="767"/>
      <c r="AM24" s="239"/>
      <c r="AN24" s="239"/>
      <c r="AO24" s="239"/>
      <c r="AP24" s="239"/>
      <c r="AQ24" s="766"/>
      <c r="AR24" s="767"/>
      <c r="AS24" s="3"/>
      <c r="AT24" s="3"/>
      <c r="AU24" s="244"/>
      <c r="AV24" s="244"/>
      <c r="AW24" s="244"/>
    </row>
    <row r="25" spans="1:49" ht="21" customHeight="1" x14ac:dyDescent="0.6">
      <c r="B25" s="766"/>
      <c r="C25" s="767"/>
      <c r="D25" s="239"/>
      <c r="E25" s="240"/>
      <c r="F25" s="239"/>
      <c r="G25" s="239"/>
      <c r="H25" s="766"/>
      <c r="I25" s="767"/>
      <c r="J25" s="240"/>
      <c r="K25" s="239"/>
      <c r="L25" s="240"/>
      <c r="M25" s="240"/>
      <c r="N25" s="766"/>
      <c r="O25" s="767"/>
      <c r="P25" s="239"/>
      <c r="Q25" s="240"/>
      <c r="R25" s="240"/>
      <c r="S25" s="239"/>
      <c r="T25" s="766"/>
      <c r="U25" s="767"/>
      <c r="V25" s="240"/>
      <c r="W25" s="240"/>
      <c r="X25" s="239"/>
      <c r="Y25" s="766"/>
      <c r="Z25" s="767"/>
      <c r="AA25" s="239"/>
      <c r="AB25" s="240"/>
      <c r="AC25" s="240"/>
      <c r="AD25" s="239"/>
      <c r="AE25" s="766"/>
      <c r="AF25" s="767"/>
      <c r="AG25" s="239"/>
      <c r="AH25" s="239"/>
      <c r="AI25" s="240"/>
      <c r="AJ25" s="239"/>
      <c r="AK25" s="766"/>
      <c r="AL25" s="767"/>
      <c r="AM25" s="239"/>
      <c r="AN25" s="239"/>
      <c r="AO25" s="239"/>
      <c r="AP25" s="239"/>
      <c r="AQ25" s="766"/>
      <c r="AR25" s="767"/>
      <c r="AS25" s="3"/>
      <c r="AT25" s="3"/>
      <c r="AU25" s="244"/>
      <c r="AV25" s="244"/>
      <c r="AW25" s="244"/>
    </row>
    <row r="26" spans="1:49" ht="21" customHeight="1" x14ac:dyDescent="0.6">
      <c r="B26" s="766"/>
      <c r="C26" s="767"/>
      <c r="D26" s="239"/>
      <c r="E26" s="240"/>
      <c r="F26" s="239"/>
      <c r="G26" s="239"/>
      <c r="H26" s="766"/>
      <c r="I26" s="767"/>
      <c r="J26" s="240"/>
      <c r="K26" s="239"/>
      <c r="L26" s="240"/>
      <c r="M26" s="240"/>
      <c r="N26" s="766"/>
      <c r="O26" s="767"/>
      <c r="P26" s="239"/>
      <c r="Q26" s="240"/>
      <c r="R26" s="240"/>
      <c r="S26" s="239"/>
      <c r="T26" s="766"/>
      <c r="U26" s="767"/>
      <c r="V26" s="240"/>
      <c r="W26" s="240"/>
      <c r="X26" s="239"/>
      <c r="Y26" s="766"/>
      <c r="Z26" s="767"/>
      <c r="AA26" s="239"/>
      <c r="AB26" s="240"/>
      <c r="AC26" s="240"/>
      <c r="AD26" s="239"/>
      <c r="AE26" s="766"/>
      <c r="AF26" s="767"/>
      <c r="AG26" s="239"/>
      <c r="AH26" s="239"/>
      <c r="AI26" s="240"/>
      <c r="AJ26" s="239"/>
      <c r="AK26" s="766"/>
      <c r="AL26" s="767"/>
      <c r="AM26" s="239"/>
      <c r="AN26" s="239"/>
      <c r="AO26" s="239"/>
      <c r="AP26" s="239"/>
      <c r="AQ26" s="766"/>
      <c r="AR26" s="767"/>
      <c r="AS26" s="3"/>
      <c r="AT26" s="3"/>
      <c r="AU26" s="244"/>
      <c r="AV26" s="244"/>
      <c r="AW26" s="244"/>
    </row>
    <row r="27" spans="1:49" ht="21" customHeight="1" x14ac:dyDescent="0.6">
      <c r="B27" s="766"/>
      <c r="C27" s="767"/>
      <c r="D27" s="239"/>
      <c r="E27" s="240"/>
      <c r="F27" s="239"/>
      <c r="G27" s="239"/>
      <c r="H27" s="766"/>
      <c r="I27" s="767"/>
      <c r="J27" s="240"/>
      <c r="K27" s="239"/>
      <c r="L27" s="239"/>
      <c r="M27" s="240"/>
      <c r="N27" s="766"/>
      <c r="O27" s="767"/>
      <c r="P27" s="239"/>
      <c r="Q27" s="240"/>
      <c r="R27" s="240"/>
      <c r="S27" s="239"/>
      <c r="T27" s="766"/>
      <c r="U27" s="767"/>
      <c r="V27" s="240"/>
      <c r="W27" s="240"/>
      <c r="X27" s="239"/>
      <c r="Y27" s="766"/>
      <c r="Z27" s="767"/>
      <c r="AA27" s="239"/>
      <c r="AB27" s="239"/>
      <c r="AC27" s="240"/>
      <c r="AD27" s="239"/>
      <c r="AE27" s="766"/>
      <c r="AF27" s="767"/>
      <c r="AG27" s="239"/>
      <c r="AH27" s="239"/>
      <c r="AI27" s="240"/>
      <c r="AJ27" s="239"/>
      <c r="AK27" s="766"/>
      <c r="AL27" s="767"/>
      <c r="AM27" s="239"/>
      <c r="AN27" s="239"/>
      <c r="AO27" s="239"/>
      <c r="AP27" s="239"/>
      <c r="AQ27" s="766"/>
      <c r="AR27" s="767"/>
      <c r="AS27" s="3"/>
      <c r="AT27" s="3"/>
      <c r="AU27" s="244"/>
      <c r="AV27" s="244"/>
      <c r="AW27" s="244"/>
    </row>
    <row r="28" spans="1:49" ht="21" customHeight="1" x14ac:dyDescent="0.6">
      <c r="A28" s="232">
        <v>6</v>
      </c>
      <c r="B28" s="768"/>
      <c r="C28" s="769"/>
      <c r="D28" s="241"/>
      <c r="E28" s="241"/>
      <c r="F28" s="241"/>
      <c r="G28" s="231">
        <v>3</v>
      </c>
      <c r="H28" s="768"/>
      <c r="I28" s="769"/>
      <c r="J28" s="241"/>
      <c r="K28" s="241"/>
      <c r="L28" s="241"/>
      <c r="M28" s="231">
        <v>2</v>
      </c>
      <c r="N28" s="768"/>
      <c r="O28" s="769"/>
      <c r="P28" s="241"/>
      <c r="Q28" s="241"/>
      <c r="R28" s="241"/>
      <c r="S28" s="231">
        <v>7</v>
      </c>
      <c r="T28" s="768"/>
      <c r="U28" s="769"/>
      <c r="V28" s="241"/>
      <c r="W28" s="241"/>
      <c r="X28" s="231">
        <v>5</v>
      </c>
      <c r="Y28" s="768"/>
      <c r="Z28" s="769"/>
      <c r="AA28" s="241"/>
      <c r="AB28" s="242"/>
      <c r="AC28" s="242"/>
      <c r="AD28" s="230">
        <v>4</v>
      </c>
      <c r="AE28" s="768"/>
      <c r="AF28" s="769"/>
      <c r="AG28" s="242"/>
      <c r="AH28" s="242"/>
      <c r="AI28" s="242"/>
      <c r="AJ28" s="230">
        <v>1</v>
      </c>
      <c r="AK28" s="768"/>
      <c r="AL28" s="769"/>
      <c r="AM28" s="242"/>
      <c r="AN28" s="242"/>
      <c r="AO28" s="242"/>
      <c r="AP28" s="230">
        <v>8</v>
      </c>
      <c r="AQ28" s="768"/>
      <c r="AR28" s="769"/>
      <c r="AS28" s="3"/>
      <c r="AT28" s="3"/>
      <c r="AU28" s="244"/>
      <c r="AV28" s="244"/>
      <c r="AW28" s="244"/>
    </row>
    <row r="29" spans="1:49" ht="55" customHeight="1" x14ac:dyDescent="0.6">
      <c r="A29" s="232"/>
      <c r="B29" s="243"/>
      <c r="C29" s="243"/>
      <c r="D29" s="241"/>
      <c r="E29" s="241"/>
      <c r="F29" s="241"/>
      <c r="G29" s="231"/>
      <c r="H29" s="243"/>
      <c r="I29" s="243"/>
      <c r="J29" s="241"/>
      <c r="K29" s="241"/>
      <c r="L29" s="241"/>
      <c r="M29" s="231"/>
      <c r="N29" s="243"/>
      <c r="O29" s="243"/>
      <c r="P29" s="241"/>
      <c r="Q29" s="241"/>
      <c r="R29" s="241"/>
      <c r="S29" s="231"/>
      <c r="T29" s="243"/>
      <c r="U29" s="243"/>
      <c r="V29" s="241"/>
      <c r="W29" s="241"/>
      <c r="X29" s="231"/>
      <c r="Y29" s="243"/>
      <c r="Z29" s="243"/>
      <c r="AA29" s="241"/>
      <c r="AB29" s="242"/>
      <c r="AC29" s="242"/>
      <c r="AD29" s="230"/>
      <c r="AE29" s="243"/>
      <c r="AF29" s="243"/>
      <c r="AG29" s="242"/>
      <c r="AH29" s="242"/>
      <c r="AI29" s="242"/>
      <c r="AJ29" s="230"/>
      <c r="AK29" s="243"/>
      <c r="AL29" s="243"/>
      <c r="AM29" s="242"/>
      <c r="AN29" s="242"/>
      <c r="AO29" s="242"/>
      <c r="AP29" s="230"/>
      <c r="AQ29" s="243"/>
      <c r="AR29" s="243"/>
      <c r="AS29" s="3"/>
      <c r="AT29" s="3"/>
      <c r="AU29" s="244"/>
      <c r="AV29" s="244"/>
      <c r="AW29" s="244"/>
    </row>
    <row r="30" spans="1:49" ht="30" customHeight="1" x14ac:dyDescent="0.95">
      <c r="A30" s="733" t="s">
        <v>126</v>
      </c>
      <c r="B30" s="733"/>
      <c r="C30" s="733"/>
      <c r="D30" s="733"/>
      <c r="E30" s="733"/>
      <c r="F30" s="733"/>
      <c r="G30" s="733"/>
      <c r="H30" s="733"/>
      <c r="I30" s="733"/>
      <c r="J30" s="733"/>
      <c r="K30" s="733"/>
      <c r="L30" s="733"/>
      <c r="M30" s="733"/>
      <c r="N30" s="733"/>
      <c r="O30" s="733"/>
      <c r="P30" s="733"/>
      <c r="Q30" s="733"/>
      <c r="R30" s="733"/>
      <c r="S30" s="733"/>
      <c r="T30" s="733"/>
      <c r="U30" s="733"/>
      <c r="V30" s="733"/>
      <c r="W30" s="733"/>
      <c r="X30" s="733"/>
      <c r="Y30" s="733"/>
      <c r="Z30" s="733"/>
      <c r="AA30" s="733"/>
      <c r="AB30" s="733"/>
      <c r="AC30" s="733"/>
      <c r="AD30" s="733"/>
      <c r="AE30" s="733"/>
      <c r="AF30" s="733"/>
      <c r="AG30" s="733"/>
      <c r="AH30" s="733"/>
      <c r="AI30" s="733"/>
      <c r="AJ30" s="733"/>
      <c r="AK30" s="733"/>
      <c r="AL30" s="733"/>
      <c r="AM30" s="733"/>
      <c r="AN30" s="733"/>
      <c r="AO30" s="733"/>
      <c r="AP30" s="733"/>
      <c r="AQ30" s="733"/>
      <c r="AR30" s="733"/>
      <c r="AS30" s="733"/>
      <c r="AU30" s="244"/>
      <c r="AV30" s="244"/>
      <c r="AW30" s="244"/>
    </row>
    <row r="31" spans="1:49" ht="30" customHeight="1" x14ac:dyDescent="0.9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712" t="s">
        <v>211</v>
      </c>
      <c r="U31" s="712"/>
      <c r="V31" s="712"/>
      <c r="W31" s="712"/>
      <c r="X31" s="712"/>
      <c r="Y31" s="71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U31" s="244"/>
      <c r="AV31" s="244"/>
      <c r="AW31" s="244"/>
    </row>
    <row r="32" spans="1:49" ht="30" customHeight="1" x14ac:dyDescent="0.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770" t="e">
        <f>IF(SUM(#REF!)=SUM(#REF!),"",IF(SUM(#REF!)&gt;SUM(#REF!),#REF!,#REF!))</f>
        <v>#REF!</v>
      </c>
      <c r="S32" s="770"/>
      <c r="T32" s="770"/>
      <c r="U32" s="770"/>
      <c r="V32" s="770"/>
      <c r="W32" s="770"/>
      <c r="X32" s="770"/>
      <c r="Y32" s="770"/>
      <c r="Z32" s="770"/>
      <c r="AA32" s="77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U32" s="244"/>
      <c r="AV32" s="244"/>
      <c r="AW32" s="246"/>
    </row>
    <row r="33" spans="1:57" s="7" customFormat="1" ht="21" customHeight="1" x14ac:dyDescent="0.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V33" s="236"/>
      <c r="W33" s="261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248"/>
      <c r="AV33" s="246"/>
      <c r="AW33" s="246"/>
    </row>
    <row r="34" spans="1:57" ht="21" customHeight="1" x14ac:dyDescent="0.6">
      <c r="A34" s="40"/>
      <c r="B34" s="1"/>
      <c r="C34" s="1"/>
      <c r="D34" s="12"/>
      <c r="E34" s="12"/>
      <c r="F34" s="13"/>
      <c r="G34" s="13"/>
      <c r="H34" s="13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34"/>
      <c r="T34" s="34"/>
      <c r="U34" s="743" t="s">
        <v>208</v>
      </c>
      <c r="V34" s="758"/>
      <c r="W34" s="15"/>
      <c r="X34" s="16"/>
      <c r="Y34" s="16"/>
      <c r="Z34" s="16"/>
      <c r="AA34" s="13"/>
      <c r="AB34" s="13"/>
      <c r="AC34" s="13"/>
      <c r="AD34" s="13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3"/>
      <c r="AP34" s="1"/>
      <c r="AQ34" s="1"/>
      <c r="AT34" s="3"/>
      <c r="AU34" s="244"/>
      <c r="AV34" s="244"/>
      <c r="AW34" s="244"/>
      <c r="BB34" s="233"/>
    </row>
    <row r="35" spans="1:57" ht="21" customHeight="1" x14ac:dyDescent="0.65">
      <c r="A35" s="40" t="s">
        <v>37</v>
      </c>
      <c r="B35" s="1"/>
      <c r="C35" s="1"/>
      <c r="D35" s="12"/>
      <c r="E35" s="12"/>
      <c r="F35" s="13"/>
      <c r="G35" s="13"/>
      <c r="H35" s="13"/>
      <c r="I35" s="14"/>
      <c r="J35" s="14"/>
      <c r="K35" s="14"/>
      <c r="L35" s="17"/>
      <c r="M35" s="14"/>
      <c r="N35" s="13"/>
      <c r="O35" s="13"/>
      <c r="P35" s="13"/>
      <c r="Q35" s="13"/>
      <c r="R35" s="13"/>
      <c r="S35" s="34"/>
      <c r="T35" s="34"/>
      <c r="U35" s="745"/>
      <c r="V35" s="759"/>
      <c r="W35" s="717" t="str">
        <f>IFERROR(VLOOKUP(U34,schedule,2,FALSE),"")</f>
        <v/>
      </c>
      <c r="X35" s="718"/>
      <c r="Y35" s="13"/>
      <c r="Z35" s="13"/>
      <c r="AA35" s="13"/>
      <c r="AB35" s="14"/>
      <c r="AC35" s="14"/>
      <c r="AD35" s="14"/>
      <c r="AE35" s="14"/>
      <c r="AF35" s="14"/>
      <c r="AG35" s="14"/>
      <c r="AH35" s="14"/>
      <c r="AI35" s="14"/>
      <c r="AJ35" s="13"/>
      <c r="AK35" s="1"/>
      <c r="AL35" s="1"/>
      <c r="AO35" s="3"/>
      <c r="AP35" s="3"/>
      <c r="AQ35" s="10"/>
      <c r="AR35" s="3"/>
      <c r="AS35" s="3"/>
      <c r="AT35" s="3"/>
      <c r="AU35" s="244"/>
      <c r="AV35" s="244"/>
      <c r="AW35" s="244"/>
      <c r="AZ35" s="35"/>
      <c r="BA35" s="35"/>
      <c r="BB35" s="36"/>
    </row>
    <row r="36" spans="1:57" ht="21" customHeight="1" x14ac:dyDescent="0.6">
      <c r="A36" s="1"/>
      <c r="B36" s="1"/>
      <c r="C36" s="1"/>
      <c r="D36" s="12"/>
      <c r="E36" s="12"/>
      <c r="F36" s="13"/>
      <c r="G36" s="13"/>
      <c r="H36" s="13"/>
      <c r="I36" s="14"/>
      <c r="J36" s="14"/>
      <c r="K36" s="14"/>
      <c r="L36" s="18"/>
      <c r="M36" s="19"/>
      <c r="N36" s="20"/>
      <c r="O36" s="20"/>
      <c r="P36" s="20"/>
      <c r="Q36" s="20"/>
      <c r="R36" s="20"/>
      <c r="S36" s="21"/>
      <c r="T36" s="720" t="str">
        <f>IFERROR(VLOOKUP(U34,得点,7,FALSE),"")&amp;""</f>
        <v/>
      </c>
      <c r="U36" s="255" t="str">
        <f>IFERROR(VLOOKUP(U34,得点,2,FALSE),"")</f>
        <v/>
      </c>
      <c r="V36" s="726" t="s">
        <v>55</v>
      </c>
      <c r="W36" s="726"/>
      <c r="X36" s="257" t="str">
        <f>IFERROR(VLOOKUP(U34,得点,9,FALSE),"")</f>
        <v/>
      </c>
      <c r="Y36" s="720" t="str">
        <f>IFERROR(VLOOKUP(U34,得点,14,FALSE),"")&amp;""</f>
        <v/>
      </c>
      <c r="Z36" s="20"/>
      <c r="AA36" s="20"/>
      <c r="AB36" s="19"/>
      <c r="AC36" s="19"/>
      <c r="AD36" s="19"/>
      <c r="AE36" s="19"/>
      <c r="AF36" s="19"/>
      <c r="AG36" s="19"/>
      <c r="AH36" s="22"/>
      <c r="AI36" s="14"/>
      <c r="AJ36" s="13"/>
      <c r="AK36" s="1"/>
      <c r="AL36" s="1"/>
      <c r="AO36" s="3"/>
      <c r="AP36" s="3"/>
      <c r="AQ36" s="10"/>
      <c r="AR36" s="3"/>
      <c r="AS36" s="3"/>
      <c r="AT36" s="3"/>
      <c r="AU36" s="736" t="s">
        <v>192</v>
      </c>
      <c r="AV36" s="736"/>
      <c r="AW36" s="736"/>
      <c r="AZ36" s="35"/>
      <c r="BA36" s="35"/>
      <c r="BB36" s="36"/>
    </row>
    <row r="37" spans="1:57" ht="21" customHeight="1" x14ac:dyDescent="0.6">
      <c r="A37" s="734"/>
      <c r="B37" s="734"/>
      <c r="C37" s="7"/>
      <c r="F37" s="7"/>
      <c r="L37" s="23"/>
      <c r="N37" s="13"/>
      <c r="O37" s="13"/>
      <c r="P37" s="13"/>
      <c r="Q37" s="13"/>
      <c r="R37" s="13"/>
      <c r="T37" s="721"/>
      <c r="U37" s="256" t="str">
        <f>IFERROR(VLOOKUP(U34,得点,3,FALSE),"")</f>
        <v/>
      </c>
      <c r="V37" s="437" t="s">
        <v>54</v>
      </c>
      <c r="W37" s="437"/>
      <c r="X37" s="258" t="str">
        <f>IFERROR(VLOOKUP(U34,得点,10,FALSE),"")</f>
        <v/>
      </c>
      <c r="Y37" s="721"/>
      <c r="Z37" s="13"/>
      <c r="AA37" s="13"/>
      <c r="AH37" s="24"/>
      <c r="AJ37" s="1"/>
      <c r="AK37" s="1"/>
      <c r="AL37" s="1"/>
      <c r="AM37" s="13"/>
      <c r="AN37" s="13"/>
      <c r="AO37" s="1"/>
      <c r="AP37" s="8"/>
      <c r="AQ37" s="10"/>
      <c r="AT37" s="3"/>
      <c r="AU37" s="244"/>
      <c r="AV37" s="244"/>
      <c r="AW37" s="244"/>
      <c r="AZ37" s="35"/>
      <c r="BA37" s="35"/>
      <c r="BB37" s="36"/>
      <c r="BC37" s="41"/>
      <c r="BD37" s="41"/>
    </row>
    <row r="38" spans="1:57" ht="21" customHeight="1" x14ac:dyDescent="0.6">
      <c r="A38" s="1"/>
      <c r="B38" s="1"/>
      <c r="C38" s="1"/>
      <c r="F38" s="7"/>
      <c r="K38" s="235"/>
      <c r="L38" s="23"/>
      <c r="N38" s="13"/>
      <c r="O38" s="13"/>
      <c r="P38" s="13"/>
      <c r="Q38" s="13"/>
      <c r="R38" s="13"/>
      <c r="S38" s="13"/>
      <c r="T38" s="721"/>
      <c r="U38" s="256" t="str">
        <f>IFERROR(VLOOKUP(U34,得点,4,FALSE),"")</f>
        <v/>
      </c>
      <c r="V38" s="437" t="s">
        <v>53</v>
      </c>
      <c r="W38" s="437"/>
      <c r="X38" s="258" t="str">
        <f>IFERROR(VLOOKUP(U34,得点,11,FALSE),"")</f>
        <v/>
      </c>
      <c r="Y38" s="721"/>
      <c r="Z38" s="13"/>
      <c r="AA38" s="8"/>
      <c r="AH38" s="24"/>
      <c r="AJ38" s="238"/>
      <c r="AK38" s="8"/>
      <c r="AL38" s="9"/>
      <c r="AM38" s="9"/>
      <c r="AN38" s="8"/>
      <c r="AO38" s="8"/>
      <c r="AP38" s="10"/>
      <c r="AQ38" s="3"/>
      <c r="AR38" s="725"/>
      <c r="AS38" s="725"/>
      <c r="AT38" s="3"/>
      <c r="AU38" s="244"/>
      <c r="AV38" s="244"/>
      <c r="AW38" s="244"/>
      <c r="AZ38" s="35"/>
      <c r="BA38" s="35"/>
      <c r="BB38" s="41"/>
      <c r="BC38" s="41"/>
      <c r="BD38" s="41"/>
    </row>
    <row r="39" spans="1:57" ht="21" customHeight="1" x14ac:dyDescent="0.6">
      <c r="C39" s="7"/>
      <c r="D39" s="25"/>
      <c r="E39" s="25"/>
      <c r="F39" s="11"/>
      <c r="G39" s="11"/>
      <c r="H39" s="11"/>
      <c r="I39" s="11"/>
      <c r="J39" s="743" t="s">
        <v>207</v>
      </c>
      <c r="K39" s="758"/>
      <c r="L39" s="42"/>
      <c r="M39" s="11"/>
      <c r="N39" s="11"/>
      <c r="O39" s="11"/>
      <c r="P39" s="11"/>
      <c r="Q39" s="11"/>
      <c r="R39" s="11"/>
      <c r="S39" s="11"/>
      <c r="T39" s="721"/>
      <c r="U39" s="256" t="str">
        <f>IFERROR(VLOOKUP(U34,得点,5,FALSE),"")</f>
        <v/>
      </c>
      <c r="V39" s="437" t="s">
        <v>52</v>
      </c>
      <c r="W39" s="437"/>
      <c r="X39" s="258" t="str">
        <f>IFERROR(VLOOKUP(U34,得点,12,FALSE),"")</f>
        <v/>
      </c>
      <c r="Y39" s="721"/>
      <c r="AC39" s="11"/>
      <c r="AD39" s="9"/>
      <c r="AE39" s="10"/>
      <c r="AF39" s="10"/>
      <c r="AG39" s="3"/>
      <c r="AH39" s="33"/>
      <c r="AI39" s="760" t="s">
        <v>198</v>
      </c>
      <c r="AJ39" s="761"/>
      <c r="AL39" s="3"/>
      <c r="AM39" s="3"/>
      <c r="AN39" s="3"/>
      <c r="AO39" s="3"/>
      <c r="AP39" s="3"/>
      <c r="AQ39" s="3"/>
      <c r="AR39" s="725"/>
      <c r="AS39" s="725"/>
      <c r="AT39" s="3"/>
      <c r="AU39" s="244"/>
      <c r="AV39" s="244"/>
      <c r="AW39" s="244"/>
      <c r="AZ39" s="35"/>
      <c r="BA39" s="35"/>
      <c r="BB39" s="36"/>
    </row>
    <row r="40" spans="1:57" ht="22" customHeight="1" x14ac:dyDescent="0.65">
      <c r="C40" s="7"/>
      <c r="F40" s="7"/>
      <c r="J40" s="745"/>
      <c r="K40" s="759"/>
      <c r="L40" s="717" t="str">
        <f>IFERROR(VLOOKUP(J39,schedule,2,FALSE),"")</f>
        <v/>
      </c>
      <c r="M40" s="718"/>
      <c r="T40" s="263" t="str">
        <f>IFERROR(VLOOKUP(U34,得点,6,FALSE),"")&amp;""</f>
        <v/>
      </c>
      <c r="U40" s="244"/>
      <c r="V40" s="437" t="str">
        <f>IF(AND(T36="",Y36=""),"",IF(T36=Y36,$A$35,""))</f>
        <v/>
      </c>
      <c r="W40" s="437"/>
      <c r="X40" s="245"/>
      <c r="Y40" s="263" t="str">
        <f>IFERROR(VLOOKUP(U34,得点,13,FALSE),"")&amp;""</f>
        <v/>
      </c>
      <c r="AB40" s="13"/>
      <c r="AC40" s="13"/>
      <c r="AD40" s="3"/>
      <c r="AE40" s="3"/>
      <c r="AF40" s="3"/>
      <c r="AG40" s="718" t="str">
        <f>IFERROR(VLOOKUP(AI39,schedule,2,FALSE),"")</f>
        <v/>
      </c>
      <c r="AH40" s="719"/>
      <c r="AI40" s="762"/>
      <c r="AJ40" s="763"/>
      <c r="AK40" s="3"/>
      <c r="AL40" s="3"/>
      <c r="AM40" s="3"/>
      <c r="AN40" s="3"/>
      <c r="AO40" s="3"/>
      <c r="AP40" s="3"/>
      <c r="AQ40" s="3"/>
      <c r="AR40" s="725"/>
      <c r="AS40" s="725"/>
      <c r="AT40" s="3"/>
      <c r="AU40" s="247"/>
      <c r="AV40" s="247"/>
      <c r="AW40" s="247"/>
      <c r="AZ40" s="35"/>
      <c r="BA40" s="35"/>
      <c r="BB40" s="36"/>
    </row>
    <row r="41" spans="1:57" ht="21" customHeight="1" x14ac:dyDescent="0.6">
      <c r="C41" s="7"/>
      <c r="F41" s="26"/>
      <c r="G41" s="27"/>
      <c r="H41" s="27"/>
      <c r="I41" s="720" t="str">
        <f>IFERROR(VLOOKUP(J39,得点,7,FALSE),"")&amp;""</f>
        <v/>
      </c>
      <c r="J41" s="255" t="str">
        <f>IFERROR(VLOOKUP(J39,得点,2,FALSE),"")</f>
        <v/>
      </c>
      <c r="K41" s="726" t="s">
        <v>55</v>
      </c>
      <c r="L41" s="726"/>
      <c r="M41" s="257" t="str">
        <f>IFERROR(VLOOKUP(J39,得点,9,FALSE),"")</f>
        <v/>
      </c>
      <c r="N41" s="720" t="str">
        <f>IFERROR(VLOOKUP(J39,得点,14,FALSE),"")&amp;""</f>
        <v/>
      </c>
      <c r="O41" s="27"/>
      <c r="P41" s="27"/>
      <c r="Q41" s="27"/>
      <c r="R41" s="23"/>
      <c r="AB41" s="13"/>
      <c r="AC41" s="28"/>
      <c r="AD41" s="29"/>
      <c r="AE41" s="29"/>
      <c r="AF41" s="720" t="str">
        <f>IFERROR(VLOOKUP(AI39,得点,7,FALSE),"")&amp;""</f>
        <v/>
      </c>
      <c r="AG41" s="255" t="str">
        <f>IFERROR(VLOOKUP(AI39,得点,2,FALSE),"")</f>
        <v/>
      </c>
      <c r="AH41" s="726" t="s">
        <v>55</v>
      </c>
      <c r="AI41" s="726"/>
      <c r="AJ41" s="257" t="str">
        <f>IFERROR(VLOOKUP(AI39,得点,9,FALSE),"")</f>
        <v/>
      </c>
      <c r="AK41" s="737" t="str">
        <f>IFERROR(VLOOKUP(AI39,得点,14,FALSE),"")&amp;""</f>
        <v/>
      </c>
      <c r="AL41" s="29"/>
      <c r="AM41" s="29"/>
      <c r="AN41" s="30"/>
      <c r="AO41" s="3"/>
      <c r="AP41" s="3"/>
      <c r="AQ41" s="3"/>
      <c r="AR41" s="725"/>
      <c r="AS41" s="725"/>
      <c r="AT41" s="3"/>
      <c r="AU41" s="736" t="s">
        <v>191</v>
      </c>
      <c r="AV41" s="736"/>
      <c r="AW41" s="736"/>
      <c r="AZ41" s="35"/>
      <c r="BA41" s="35"/>
      <c r="BB41" s="37"/>
    </row>
    <row r="42" spans="1:57" ht="21" customHeight="1" x14ac:dyDescent="0.6">
      <c r="A42" s="734"/>
      <c r="B42" s="734"/>
      <c r="C42" s="7"/>
      <c r="F42" s="23"/>
      <c r="I42" s="721"/>
      <c r="J42" s="256" t="str">
        <f>IFERROR(VLOOKUP(J39,得点,3,FALSE),"")</f>
        <v/>
      </c>
      <c r="K42" s="437" t="s">
        <v>54</v>
      </c>
      <c r="L42" s="437"/>
      <c r="M42" s="258" t="str">
        <f>IFERROR(VLOOKUP(J39,得点,10,FALSE),"")</f>
        <v/>
      </c>
      <c r="N42" s="721"/>
      <c r="R42" s="23"/>
      <c r="AC42" s="31"/>
      <c r="AD42" s="3"/>
      <c r="AE42" s="3"/>
      <c r="AF42" s="721"/>
      <c r="AG42" s="256" t="str">
        <f>IFERROR(VLOOKUP(AI39,得点,3,FALSE),"")</f>
        <v/>
      </c>
      <c r="AH42" s="437" t="s">
        <v>54</v>
      </c>
      <c r="AI42" s="437"/>
      <c r="AJ42" s="258" t="str">
        <f>IFERROR(VLOOKUP(AI39,得点,10,FALSE),"")</f>
        <v/>
      </c>
      <c r="AK42" s="721"/>
      <c r="AL42" s="3"/>
      <c r="AM42" s="3"/>
      <c r="AN42" s="33"/>
      <c r="AO42" s="3"/>
      <c r="AP42" s="3"/>
      <c r="AQ42" s="3"/>
      <c r="AT42" s="3"/>
      <c r="AU42" s="244"/>
      <c r="AV42" s="244"/>
      <c r="AW42" s="244"/>
      <c r="AZ42" s="35"/>
      <c r="BA42" s="35"/>
      <c r="BB42" s="36"/>
    </row>
    <row r="43" spans="1:57" ht="21" customHeight="1" x14ac:dyDescent="0.6">
      <c r="A43" s="713"/>
      <c r="B43" s="713"/>
      <c r="C43" s="7"/>
      <c r="E43" s="237"/>
      <c r="F43" s="23"/>
      <c r="I43" s="721"/>
      <c r="J43" s="256" t="str">
        <f>IFERROR(VLOOKUP(J39,得点,4,FALSE),"")</f>
        <v/>
      </c>
      <c r="K43" s="437" t="s">
        <v>53</v>
      </c>
      <c r="L43" s="437"/>
      <c r="M43" s="258" t="str">
        <f>IFERROR(VLOOKUP(J39,得点,11,FALSE),"")</f>
        <v/>
      </c>
      <c r="N43" s="721"/>
      <c r="R43" s="23"/>
      <c r="S43" s="32"/>
      <c r="AB43" s="235"/>
      <c r="AC43" s="23"/>
      <c r="AD43" s="13"/>
      <c r="AE43" s="3"/>
      <c r="AF43" s="721"/>
      <c r="AG43" s="256" t="str">
        <f>IFERROR(VLOOKUP(AI39,得点,4,FALSE),"")</f>
        <v/>
      </c>
      <c r="AH43" s="437" t="s">
        <v>53</v>
      </c>
      <c r="AI43" s="437"/>
      <c r="AJ43" s="258" t="str">
        <f>IFERROR(VLOOKUP(AI39,得点,11,FALSE),"")</f>
        <v/>
      </c>
      <c r="AK43" s="721"/>
      <c r="AL43" s="3"/>
      <c r="AM43" s="3"/>
      <c r="AN43" s="33"/>
      <c r="AP43" s="32"/>
      <c r="AQ43" s="3"/>
      <c r="AR43" s="725"/>
      <c r="AS43" s="725"/>
      <c r="AT43" s="3"/>
      <c r="AU43" s="244"/>
      <c r="AV43" s="244"/>
      <c r="AW43" s="244"/>
      <c r="AZ43" s="35"/>
      <c r="BA43" s="35"/>
      <c r="BB43" s="35"/>
    </row>
    <row r="44" spans="1:57" ht="21" customHeight="1" x14ac:dyDescent="0.6">
      <c r="C44" s="7"/>
      <c r="D44" s="754" t="s">
        <v>201</v>
      </c>
      <c r="E44" s="755"/>
      <c r="F44" s="23"/>
      <c r="I44" s="721"/>
      <c r="J44" s="256" t="str">
        <f>IFERROR(VLOOKUP(J39,得点,5,FALSE),"")</f>
        <v/>
      </c>
      <c r="K44" s="437" t="s">
        <v>52</v>
      </c>
      <c r="L44" s="437"/>
      <c r="M44" s="258" t="str">
        <f>IFERROR(VLOOKUP(J39,得点,12,FALSE),"")</f>
        <v/>
      </c>
      <c r="N44" s="721"/>
      <c r="R44" s="742" t="s">
        <v>200</v>
      </c>
      <c r="S44" s="743"/>
      <c r="AA44" s="743" t="s">
        <v>202</v>
      </c>
      <c r="AB44" s="758"/>
      <c r="AC44" s="23"/>
      <c r="AD44" s="3"/>
      <c r="AE44" s="3"/>
      <c r="AF44" s="721"/>
      <c r="AG44" s="256" t="str">
        <f>IFERROR(VLOOKUP(AI39,得点,5,FALSE),"")</f>
        <v/>
      </c>
      <c r="AH44" s="437" t="s">
        <v>52</v>
      </c>
      <c r="AI44" s="437"/>
      <c r="AJ44" s="258" t="str">
        <f>IFERROR(VLOOKUP(AI39,得点,12,FALSE),"")</f>
        <v/>
      </c>
      <c r="AK44" s="721"/>
      <c r="AL44" s="3"/>
      <c r="AM44" s="3"/>
      <c r="AN44" s="33"/>
      <c r="AO44" s="742" t="s">
        <v>197</v>
      </c>
      <c r="AP44" s="743"/>
      <c r="AQ44" s="3"/>
      <c r="AR44" s="725"/>
      <c r="AS44" s="725"/>
      <c r="AT44" s="3"/>
      <c r="AU44" s="244"/>
      <c r="AV44" s="244"/>
      <c r="AW44" s="244"/>
      <c r="AZ44" s="35"/>
      <c r="BA44" s="35"/>
      <c r="BB44" s="36"/>
    </row>
    <row r="45" spans="1:57" ht="22" customHeight="1" x14ac:dyDescent="0.65">
      <c r="C45" s="7"/>
      <c r="D45" s="756"/>
      <c r="E45" s="757"/>
      <c r="F45" s="717" t="str">
        <f>IFERROR(VLOOKUP(D44,schedule,2,FALSE),"")</f>
        <v/>
      </c>
      <c r="G45" s="718"/>
      <c r="I45" s="263" t="str">
        <f>IFERROR(VLOOKUP(J39,得点,6,FALSE),"")&amp;""</f>
        <v/>
      </c>
      <c r="K45" s="730" t="str">
        <f>IF(AND(I41="",N41=""),"",IF(I41=N41,$A$35,""))</f>
        <v/>
      </c>
      <c r="L45" s="730"/>
      <c r="M45" s="3"/>
      <c r="N45" s="263" t="str">
        <f>IFERROR(VLOOKUP(J39,得点,13,FALSE),"")&amp;""</f>
        <v/>
      </c>
      <c r="P45" s="718" t="str">
        <f>IFERROR(VLOOKUP(R44,schedule,2,FALSE),"")</f>
        <v/>
      </c>
      <c r="Q45" s="719"/>
      <c r="R45" s="744"/>
      <c r="S45" s="745"/>
      <c r="AA45" s="745"/>
      <c r="AB45" s="759"/>
      <c r="AC45" s="717" t="str">
        <f>IFERROR(VLOOKUP(AA44,schedule,2,FALSE),"")</f>
        <v/>
      </c>
      <c r="AD45" s="718"/>
      <c r="AF45" s="263" t="str">
        <f>IFERROR(VLOOKUP(AI39,得点,6,FALSE),"")&amp;""</f>
        <v/>
      </c>
      <c r="AG45" s="244"/>
      <c r="AH45" s="437" t="str">
        <f>IF(AND(AF41="",AK41=""),"",IF(AF41=AK41,$A$35,""))</f>
        <v/>
      </c>
      <c r="AI45" s="437"/>
      <c r="AJ45" s="245"/>
      <c r="AK45" s="263" t="str">
        <f>IFERROR(VLOOKUP(AI39,得点,13,FALSE),"")&amp;""</f>
        <v/>
      </c>
      <c r="AL45" s="3"/>
      <c r="AM45" s="718" t="str">
        <f>IFERROR(VLOOKUP(AO44,schedule,2,FALSE),"")</f>
        <v/>
      </c>
      <c r="AN45" s="719"/>
      <c r="AO45" s="744"/>
      <c r="AP45" s="745"/>
      <c r="AQ45" s="3"/>
      <c r="AR45" s="725"/>
      <c r="AS45" s="725"/>
      <c r="AT45" s="3"/>
      <c r="AU45" s="244"/>
      <c r="AV45" s="244"/>
      <c r="AW45" s="244"/>
      <c r="AZ45" s="35"/>
      <c r="BA45" s="35"/>
      <c r="BB45" s="43"/>
    </row>
    <row r="46" spans="1:57" ht="21" customHeight="1" x14ac:dyDescent="0.6">
      <c r="C46" s="727" t="str">
        <f>IFERROR(VLOOKUP(D44,得点,7,FALSE),"")&amp;""</f>
        <v/>
      </c>
      <c r="D46" s="255" t="str">
        <f>IFERROR(VLOOKUP(D44,得点,2,FALSE),"")</f>
        <v/>
      </c>
      <c r="E46" s="726" t="s">
        <v>55</v>
      </c>
      <c r="F46" s="726"/>
      <c r="G46" s="257" t="str">
        <f>IFERROR(VLOOKUP(D44,得点,9,FALSE),"")</f>
        <v/>
      </c>
      <c r="H46" s="722" t="str">
        <f>IFERROR(VLOOKUP(D44,得点,14,FALSE),"")&amp;""</f>
        <v/>
      </c>
      <c r="O46" s="727" t="str">
        <f>IFERROR(VLOOKUP(R44,得点,7,FALSE),"")&amp;""</f>
        <v/>
      </c>
      <c r="P46" s="255" t="str">
        <f>IFERROR(VLOOKUP(R44,得点,2,FALSE),"")</f>
        <v/>
      </c>
      <c r="Q46" s="726" t="s">
        <v>55</v>
      </c>
      <c r="R46" s="726"/>
      <c r="S46" s="257" t="str">
        <f>IFERROR(VLOOKUP(R44,得点,9,FALSE),"")</f>
        <v/>
      </c>
      <c r="T46" s="722" t="str">
        <f>IFERROR(VLOOKUP(R44,得点,14,FALSE),"")&amp;""</f>
        <v/>
      </c>
      <c r="Z46" s="727" t="str">
        <f>IFERROR(VLOOKUP(AA44,得点,7,FALSE),"")&amp;""</f>
        <v/>
      </c>
      <c r="AA46" s="255" t="str">
        <f>IFERROR(VLOOKUP(AA44,得点,2,FALSE),"")</f>
        <v/>
      </c>
      <c r="AB46" s="726" t="s">
        <v>55</v>
      </c>
      <c r="AC46" s="726"/>
      <c r="AD46" s="257" t="str">
        <f>IFERROR(VLOOKUP(AA44,得点,9,FALSE),"")</f>
        <v/>
      </c>
      <c r="AE46" s="722" t="str">
        <f>IFERROR(VLOOKUP(AA44,得点,14,FALSE),"")&amp;""</f>
        <v/>
      </c>
      <c r="AH46" s="3"/>
      <c r="AI46" s="3"/>
      <c r="AJ46" s="3"/>
      <c r="AK46" s="3"/>
      <c r="AL46" s="727" t="str">
        <f>IFERROR(VLOOKUP(AO44,得点,7,FALSE),"")&amp;""</f>
        <v/>
      </c>
      <c r="AM46" s="255" t="str">
        <f>IFERROR(VLOOKUP(AO44,得点,2,FALSE),"")</f>
        <v/>
      </c>
      <c r="AN46" s="726" t="s">
        <v>55</v>
      </c>
      <c r="AO46" s="726"/>
      <c r="AP46" s="257" t="str">
        <f>IFERROR(VLOOKUP(AO44,得点,9,FALSE),"")</f>
        <v/>
      </c>
      <c r="AQ46" s="722" t="str">
        <f>IFERROR(VLOOKUP(AO44,得点,14,FALSE),"")&amp;""</f>
        <v/>
      </c>
      <c r="AR46" s="724"/>
      <c r="AS46" s="725"/>
      <c r="AT46" s="3"/>
      <c r="AU46" s="736" t="s">
        <v>193</v>
      </c>
      <c r="AV46" s="736"/>
      <c r="AW46" s="736"/>
      <c r="AZ46" s="35"/>
      <c r="BA46" s="35"/>
      <c r="BB46" s="36"/>
    </row>
    <row r="47" spans="1:57" ht="21" customHeight="1" x14ac:dyDescent="0.5">
      <c r="A47" s="734"/>
      <c r="B47" s="735"/>
      <c r="C47" s="728"/>
      <c r="D47" s="256" t="str">
        <f>IFERROR(VLOOKUP(D44,得点,3,FALSE),"")</f>
        <v/>
      </c>
      <c r="E47" s="437" t="s">
        <v>54</v>
      </c>
      <c r="F47" s="437"/>
      <c r="G47" s="258" t="str">
        <f>IFERROR(VLOOKUP(D44,得点,10,FALSE),"")</f>
        <v/>
      </c>
      <c r="H47" s="723"/>
      <c r="O47" s="728"/>
      <c r="P47" s="256" t="str">
        <f>IFERROR(VLOOKUP(R44,得点,3,FALSE),"")</f>
        <v/>
      </c>
      <c r="Q47" s="437" t="s">
        <v>54</v>
      </c>
      <c r="R47" s="437"/>
      <c r="S47" s="258" t="str">
        <f>IFERROR(VLOOKUP(R44,得点,10,FALSE),"")</f>
        <v/>
      </c>
      <c r="T47" s="723"/>
      <c r="Z47" s="728"/>
      <c r="AA47" s="256" t="str">
        <f>IFERROR(VLOOKUP(AA44,得点,3,FALSE),"")</f>
        <v/>
      </c>
      <c r="AB47" s="437" t="s">
        <v>54</v>
      </c>
      <c r="AC47" s="437"/>
      <c r="AD47" s="258" t="str">
        <f>IFERROR(VLOOKUP(AA44,得点,10,FALSE),"")</f>
        <v/>
      </c>
      <c r="AE47" s="723"/>
      <c r="AH47" s="3"/>
      <c r="AI47" s="3"/>
      <c r="AJ47" s="3"/>
      <c r="AK47" s="3"/>
      <c r="AL47" s="728"/>
      <c r="AM47" s="256" t="str">
        <f>IFERROR(VLOOKUP(AO44,得点,3,FALSE),"")</f>
        <v/>
      </c>
      <c r="AN47" s="437" t="s">
        <v>54</v>
      </c>
      <c r="AO47" s="437"/>
      <c r="AP47" s="258" t="str">
        <f>IFERROR(VLOOKUP(AO44,得点,10,FALSE),"")</f>
        <v/>
      </c>
      <c r="AQ47" s="723"/>
      <c r="AT47" s="3"/>
      <c r="AU47" s="3"/>
      <c r="AV47" s="3"/>
      <c r="AW47" s="3"/>
      <c r="AZ47" s="35"/>
      <c r="BA47" s="35"/>
      <c r="BB47" s="36"/>
      <c r="BC47" s="44"/>
      <c r="BD47" s="44"/>
      <c r="BE47" s="44"/>
    </row>
    <row r="48" spans="1:57" ht="21" customHeight="1" x14ac:dyDescent="0.5">
      <c r="C48" s="728"/>
      <c r="D48" s="256" t="str">
        <f>IFERROR(VLOOKUP(D44,得点,4,FALSE),"")</f>
        <v/>
      </c>
      <c r="E48" s="437" t="s">
        <v>53</v>
      </c>
      <c r="F48" s="437"/>
      <c r="G48" s="258" t="str">
        <f>IFERROR(VLOOKUP(D44,得点,11,FALSE),"")</f>
        <v/>
      </c>
      <c r="H48" s="723"/>
      <c r="O48" s="728"/>
      <c r="P48" s="256" t="str">
        <f>IFERROR(VLOOKUP(R44,得点,4,FALSE),"")</f>
        <v/>
      </c>
      <c r="Q48" s="437" t="s">
        <v>53</v>
      </c>
      <c r="R48" s="437"/>
      <c r="S48" s="258" t="str">
        <f>IFERROR(VLOOKUP(R44,得点,11,FALSE),"")</f>
        <v/>
      </c>
      <c r="T48" s="723"/>
      <c r="Z48" s="728"/>
      <c r="AA48" s="256" t="str">
        <f>IFERROR(VLOOKUP(AA44,得点,4,FALSE),"")</f>
        <v/>
      </c>
      <c r="AB48" s="437" t="s">
        <v>53</v>
      </c>
      <c r="AC48" s="437"/>
      <c r="AD48" s="258" t="str">
        <f>IFERROR(VLOOKUP(AA44,得点,11,FALSE),"")</f>
        <v/>
      </c>
      <c r="AE48" s="723"/>
      <c r="AH48" s="3"/>
      <c r="AI48" s="3"/>
      <c r="AJ48" s="3"/>
      <c r="AK48" s="3"/>
      <c r="AL48" s="728"/>
      <c r="AM48" s="256" t="str">
        <f>IFERROR(VLOOKUP(AO44,得点,4,FALSE),"")</f>
        <v/>
      </c>
      <c r="AN48" s="437" t="s">
        <v>53</v>
      </c>
      <c r="AO48" s="437"/>
      <c r="AP48" s="258" t="str">
        <f>IFERROR(VLOOKUP(AO44,得点,11,FALSE),"")</f>
        <v/>
      </c>
      <c r="AQ48" s="723"/>
      <c r="AR48" s="724"/>
      <c r="AS48" s="725"/>
      <c r="AT48" s="3"/>
      <c r="AU48" s="3"/>
      <c r="AV48" s="3"/>
      <c r="AW48" s="3"/>
      <c r="AZ48" s="35"/>
      <c r="BA48" s="35"/>
      <c r="BB48" s="36"/>
      <c r="BC48" s="44"/>
      <c r="BD48" s="44"/>
      <c r="BE48" s="44"/>
    </row>
    <row r="49" spans="1:49" ht="21" customHeight="1" x14ac:dyDescent="0.5">
      <c r="C49" s="728"/>
      <c r="D49" s="256" t="str">
        <f>IFERROR(VLOOKUP(D44,得点,5,FALSE),"")</f>
        <v/>
      </c>
      <c r="E49" s="437" t="s">
        <v>52</v>
      </c>
      <c r="F49" s="437"/>
      <c r="G49" s="258" t="str">
        <f>IFERROR(VLOOKUP(D44,得点,12,FALSE),"")</f>
        <v/>
      </c>
      <c r="H49" s="723"/>
      <c r="O49" s="728"/>
      <c r="P49" s="256" t="str">
        <f>IFERROR(VLOOKUP(R44,得点,5,FALSE),"")</f>
        <v/>
      </c>
      <c r="Q49" s="437" t="s">
        <v>52</v>
      </c>
      <c r="R49" s="437"/>
      <c r="S49" s="258" t="str">
        <f>IFERROR(VLOOKUP(R44,得点,12,FALSE),"")</f>
        <v/>
      </c>
      <c r="T49" s="723"/>
      <c r="Z49" s="728"/>
      <c r="AA49" s="256" t="str">
        <f>IFERROR(VLOOKUP(AA44,得点,5,FALSE),"")</f>
        <v/>
      </c>
      <c r="AB49" s="437" t="s">
        <v>52</v>
      </c>
      <c r="AC49" s="437"/>
      <c r="AD49" s="258" t="str">
        <f>IFERROR(VLOOKUP(AA44,得点,12,FALSE),"")</f>
        <v/>
      </c>
      <c r="AE49" s="723"/>
      <c r="AH49" s="3"/>
      <c r="AI49" s="3"/>
      <c r="AJ49" s="3"/>
      <c r="AK49" s="3"/>
      <c r="AL49" s="728"/>
      <c r="AM49" s="256" t="str">
        <f>IFERROR(VLOOKUP(AO44,得点,5,FALSE),"")</f>
        <v/>
      </c>
      <c r="AN49" s="437" t="s">
        <v>52</v>
      </c>
      <c r="AO49" s="437"/>
      <c r="AP49" s="258" t="str">
        <f>IFERROR(VLOOKUP(AO44,得点,12,FALSE),"")</f>
        <v/>
      </c>
      <c r="AQ49" s="723"/>
      <c r="AR49" s="23"/>
      <c r="AS49" s="3"/>
      <c r="AT49" s="3"/>
      <c r="AU49" s="3"/>
      <c r="AV49" s="3"/>
      <c r="AW49" s="3"/>
    </row>
    <row r="50" spans="1:49" ht="22" customHeight="1" x14ac:dyDescent="0.6">
      <c r="C50" s="264" t="str">
        <f>IFERROR(VLOOKUP(D44,得点,6,FALSE),"")&amp;""</f>
        <v/>
      </c>
      <c r="D50" s="244"/>
      <c r="E50" s="437" t="str">
        <f>IF(AND(C46="",H46=""),"",IF(C46=H46,$A$35,""))</f>
        <v/>
      </c>
      <c r="F50" s="437"/>
      <c r="G50" s="245"/>
      <c r="H50" s="265" t="str">
        <f>IFERROR(VLOOKUP(D44,得点,13,FALSE),"")&amp;""</f>
        <v/>
      </c>
      <c r="O50" s="264" t="str">
        <f>IFERROR(VLOOKUP(R44,得点,6,FALSE),"")&amp;""</f>
        <v/>
      </c>
      <c r="P50" s="244"/>
      <c r="Q50" s="437" t="str">
        <f>IF(AND(O46="",T46=""),"",IF(O46=T46,$A$35,""))</f>
        <v/>
      </c>
      <c r="R50" s="437"/>
      <c r="S50" s="245"/>
      <c r="T50" s="265" t="str">
        <f>IFERROR(VLOOKUP(R44,得点,13,FALSE),"")&amp;""</f>
        <v/>
      </c>
      <c r="Z50" s="264" t="str">
        <f>IFERROR(VLOOKUP(AA44,得点,6,FALSE),"")&amp;""</f>
        <v/>
      </c>
      <c r="AA50" s="244"/>
      <c r="AB50" s="437" t="str">
        <f>IF(AND(Z46="",AE46=""),"",IF(Z46=AE46,$A$35,""))</f>
        <v/>
      </c>
      <c r="AC50" s="437"/>
      <c r="AD50" s="245"/>
      <c r="AE50" s="265" t="str">
        <f>IFERROR(VLOOKUP(AA44,得点,13,FALSE),"")&amp;""</f>
        <v/>
      </c>
      <c r="AH50" s="3"/>
      <c r="AI50" s="3"/>
      <c r="AJ50" s="3"/>
      <c r="AK50" s="3"/>
      <c r="AL50" s="264" t="str">
        <f>IFERROR(VLOOKUP(AO44,得点,6,FALSE),"")&amp;""</f>
        <v/>
      </c>
      <c r="AM50" s="244"/>
      <c r="AN50" s="437" t="str">
        <f>IF(AND(AL46="",AQ46=""),"",IF(AL46=AQ46,$A$35,""))</f>
        <v/>
      </c>
      <c r="AO50" s="437"/>
      <c r="AP50" s="245"/>
      <c r="AQ50" s="265" t="str">
        <f>IFERROR(VLOOKUP(AO44,得点,13,FALSE),"")&amp;""</f>
        <v/>
      </c>
      <c r="AR50" s="23"/>
      <c r="AS50" s="3"/>
      <c r="AT50" s="3"/>
      <c r="AU50" s="3"/>
      <c r="AV50" s="3"/>
      <c r="AW50" s="3"/>
    </row>
    <row r="51" spans="1:49" ht="20" customHeight="1" x14ac:dyDescent="0.5">
      <c r="B51" s="746" t="str">
        <f>IFERROR(VLOOKUP(A56,entry_team,2,FALSE),"")</f>
        <v/>
      </c>
      <c r="C51" s="747"/>
      <c r="D51" s="249"/>
      <c r="E51" s="250"/>
      <c r="F51" s="249" t="s">
        <v>30</v>
      </c>
      <c r="G51" s="249"/>
      <c r="H51" s="771" t="str">
        <f>IFERROR(VLOOKUP(G56,entry_team,2,FALSE),"")</f>
        <v/>
      </c>
      <c r="I51" s="772"/>
      <c r="J51" s="250"/>
      <c r="K51" s="249"/>
      <c r="L51" s="250"/>
      <c r="M51" s="250"/>
      <c r="N51" s="746" t="str">
        <f>IFERROR(VLOOKUP(M56,entry_team,2,FALSE),"")</f>
        <v/>
      </c>
      <c r="O51" s="747"/>
      <c r="P51" s="249"/>
      <c r="Q51" s="250"/>
      <c r="R51" s="250"/>
      <c r="S51" s="249"/>
      <c r="T51" s="746" t="str">
        <f>IFERROR(VLOOKUP(S56,entry_team,2,FALSE),"")</f>
        <v/>
      </c>
      <c r="U51" s="747"/>
      <c r="V51" s="250"/>
      <c r="W51" s="250"/>
      <c r="X51" s="249"/>
      <c r="Y51" s="746" t="str">
        <f>IFERROR(VLOOKUP(X56,entry_team,2,FALSE),"")</f>
        <v/>
      </c>
      <c r="Z51" s="747"/>
      <c r="AA51" s="249"/>
      <c r="AB51" s="250"/>
      <c r="AC51" s="250"/>
      <c r="AD51" s="249"/>
      <c r="AE51" s="746" t="str">
        <f>IFERROR(VLOOKUP(AD56,entry_team,2,FALSE),"")</f>
        <v/>
      </c>
      <c r="AF51" s="747"/>
      <c r="AG51" s="249"/>
      <c r="AH51" s="249"/>
      <c r="AI51" s="250"/>
      <c r="AJ51" s="249"/>
      <c r="AK51" s="746" t="str">
        <f>IFERROR(VLOOKUP(AJ56,entry_team,2,FALSE),"")</f>
        <v/>
      </c>
      <c r="AL51" s="747"/>
      <c r="AM51" s="249"/>
      <c r="AN51" s="249"/>
      <c r="AO51" s="249"/>
      <c r="AP51" s="249"/>
      <c r="AQ51" s="746" t="str">
        <f>IFERROR(VLOOKUP(AP56,entry_team,2,FALSE),"")</f>
        <v/>
      </c>
      <c r="AR51" s="747"/>
      <c r="AS51" s="713"/>
      <c r="AT51" s="3"/>
      <c r="AU51" s="3"/>
      <c r="AV51" s="3"/>
      <c r="AW51" s="3"/>
    </row>
    <row r="52" spans="1:49" ht="21" customHeight="1" x14ac:dyDescent="0.5">
      <c r="B52" s="748"/>
      <c r="C52" s="749"/>
      <c r="D52" s="249"/>
      <c r="E52" s="250"/>
      <c r="F52" s="249"/>
      <c r="G52" s="249"/>
      <c r="H52" s="773"/>
      <c r="I52" s="774"/>
      <c r="J52" s="250"/>
      <c r="K52" s="249"/>
      <c r="L52" s="250"/>
      <c r="M52" s="250"/>
      <c r="N52" s="748"/>
      <c r="O52" s="749"/>
      <c r="P52" s="249"/>
      <c r="Q52" s="250"/>
      <c r="R52" s="250"/>
      <c r="S52" s="249"/>
      <c r="T52" s="748"/>
      <c r="U52" s="749"/>
      <c r="V52" s="250"/>
      <c r="W52" s="250"/>
      <c r="X52" s="249"/>
      <c r="Y52" s="748"/>
      <c r="Z52" s="749"/>
      <c r="AA52" s="249"/>
      <c r="AB52" s="250"/>
      <c r="AC52" s="250"/>
      <c r="AD52" s="249"/>
      <c r="AE52" s="748"/>
      <c r="AF52" s="749"/>
      <c r="AG52" s="249"/>
      <c r="AH52" s="249"/>
      <c r="AI52" s="250"/>
      <c r="AJ52" s="249"/>
      <c r="AK52" s="748"/>
      <c r="AL52" s="749"/>
      <c r="AM52" s="249"/>
      <c r="AN52" s="249"/>
      <c r="AO52" s="249"/>
      <c r="AP52" s="249"/>
      <c r="AQ52" s="748"/>
      <c r="AR52" s="749"/>
      <c r="AS52" s="713"/>
      <c r="AT52" s="3"/>
      <c r="AU52" s="3"/>
      <c r="AV52" s="3"/>
      <c r="AW52" s="3"/>
    </row>
    <row r="53" spans="1:49" ht="21" customHeight="1" x14ac:dyDescent="0.5">
      <c r="B53" s="748"/>
      <c r="C53" s="749"/>
      <c r="D53" s="249"/>
      <c r="E53" s="250"/>
      <c r="F53" s="249"/>
      <c r="G53" s="249"/>
      <c r="H53" s="773"/>
      <c r="I53" s="774"/>
      <c r="J53" s="250"/>
      <c r="K53" s="249"/>
      <c r="L53" s="250"/>
      <c r="M53" s="250"/>
      <c r="N53" s="748"/>
      <c r="O53" s="749"/>
      <c r="P53" s="249"/>
      <c r="Q53" s="250"/>
      <c r="R53" s="250"/>
      <c r="S53" s="249"/>
      <c r="T53" s="748"/>
      <c r="U53" s="749"/>
      <c r="V53" s="250"/>
      <c r="W53" s="250"/>
      <c r="X53" s="249"/>
      <c r="Y53" s="748"/>
      <c r="Z53" s="749"/>
      <c r="AA53" s="249"/>
      <c r="AB53" s="250"/>
      <c r="AC53" s="250"/>
      <c r="AD53" s="249"/>
      <c r="AE53" s="748"/>
      <c r="AF53" s="749"/>
      <c r="AG53" s="249"/>
      <c r="AH53" s="249"/>
      <c r="AI53" s="250"/>
      <c r="AJ53" s="249"/>
      <c r="AK53" s="748"/>
      <c r="AL53" s="749"/>
      <c r="AM53" s="249"/>
      <c r="AN53" s="249"/>
      <c r="AO53" s="249"/>
      <c r="AP53" s="249"/>
      <c r="AQ53" s="748"/>
      <c r="AR53" s="749"/>
      <c r="AS53" s="713"/>
      <c r="AT53" s="3"/>
      <c r="AU53" s="3"/>
      <c r="AV53" s="3"/>
      <c r="AW53" s="3"/>
    </row>
    <row r="54" spans="1:49" ht="21" customHeight="1" x14ac:dyDescent="0.5">
      <c r="B54" s="748"/>
      <c r="C54" s="749"/>
      <c r="D54" s="249"/>
      <c r="E54" s="250"/>
      <c r="F54" s="249"/>
      <c r="G54" s="249"/>
      <c r="H54" s="773"/>
      <c r="I54" s="774"/>
      <c r="J54" s="250"/>
      <c r="K54" s="249"/>
      <c r="L54" s="250"/>
      <c r="M54" s="250"/>
      <c r="N54" s="748"/>
      <c r="O54" s="749"/>
      <c r="P54" s="249"/>
      <c r="Q54" s="250"/>
      <c r="R54" s="250"/>
      <c r="S54" s="249"/>
      <c r="T54" s="748"/>
      <c r="U54" s="749"/>
      <c r="V54" s="250"/>
      <c r="W54" s="250"/>
      <c r="X54" s="249"/>
      <c r="Y54" s="748"/>
      <c r="Z54" s="749"/>
      <c r="AA54" s="249"/>
      <c r="AB54" s="250"/>
      <c r="AC54" s="250"/>
      <c r="AD54" s="249"/>
      <c r="AE54" s="748"/>
      <c r="AF54" s="749"/>
      <c r="AG54" s="249"/>
      <c r="AH54" s="249"/>
      <c r="AI54" s="250"/>
      <c r="AJ54" s="249"/>
      <c r="AK54" s="748"/>
      <c r="AL54" s="749"/>
      <c r="AM54" s="249"/>
      <c r="AN54" s="249"/>
      <c r="AO54" s="249"/>
      <c r="AP54" s="249"/>
      <c r="AQ54" s="748"/>
      <c r="AR54" s="749"/>
      <c r="AS54" s="713"/>
      <c r="AT54" s="3"/>
      <c r="AU54" s="3"/>
      <c r="AV54" s="3"/>
      <c r="AW54" s="3"/>
    </row>
    <row r="55" spans="1:49" ht="21" customHeight="1" x14ac:dyDescent="0.5">
      <c r="B55" s="748"/>
      <c r="C55" s="749"/>
      <c r="D55" s="249"/>
      <c r="E55" s="250"/>
      <c r="F55" s="249"/>
      <c r="G55" s="249"/>
      <c r="H55" s="773"/>
      <c r="I55" s="774"/>
      <c r="J55" s="250"/>
      <c r="K55" s="249"/>
      <c r="L55" s="249"/>
      <c r="M55" s="250"/>
      <c r="N55" s="748"/>
      <c r="O55" s="749"/>
      <c r="P55" s="249"/>
      <c r="Q55" s="250"/>
      <c r="R55" s="250"/>
      <c r="S55" s="249"/>
      <c r="T55" s="748"/>
      <c r="U55" s="749"/>
      <c r="V55" s="250"/>
      <c r="W55" s="250"/>
      <c r="X55" s="249"/>
      <c r="Y55" s="748"/>
      <c r="Z55" s="749"/>
      <c r="AA55" s="249"/>
      <c r="AB55" s="249"/>
      <c r="AC55" s="250"/>
      <c r="AD55" s="249"/>
      <c r="AE55" s="748"/>
      <c r="AF55" s="749"/>
      <c r="AG55" s="249"/>
      <c r="AH55" s="249"/>
      <c r="AI55" s="250"/>
      <c r="AJ55" s="249"/>
      <c r="AK55" s="748"/>
      <c r="AL55" s="749"/>
      <c r="AM55" s="249"/>
      <c r="AN55" s="249"/>
      <c r="AO55" s="249"/>
      <c r="AP55" s="249"/>
      <c r="AQ55" s="748"/>
      <c r="AR55" s="749"/>
      <c r="AS55" s="713"/>
      <c r="AT55" s="3"/>
      <c r="AU55" s="3"/>
      <c r="AV55" s="3"/>
      <c r="AW55" s="3"/>
    </row>
    <row r="56" spans="1:49" ht="20" customHeight="1" x14ac:dyDescent="0.5">
      <c r="A56" s="232" t="s">
        <v>14</v>
      </c>
      <c r="B56" s="750"/>
      <c r="C56" s="751"/>
      <c r="D56" s="251"/>
      <c r="E56" s="252"/>
      <c r="F56" s="253"/>
      <c r="G56" s="253" t="s">
        <v>11</v>
      </c>
      <c r="H56" s="775"/>
      <c r="I56" s="776"/>
      <c r="J56" s="254"/>
      <c r="K56" s="253"/>
      <c r="L56" s="253"/>
      <c r="M56" s="252" t="s">
        <v>10</v>
      </c>
      <c r="N56" s="750"/>
      <c r="O56" s="751"/>
      <c r="P56" s="253"/>
      <c r="Q56" s="254"/>
      <c r="R56" s="254"/>
      <c r="S56" s="253" t="s">
        <v>16</v>
      </c>
      <c r="T56" s="750"/>
      <c r="U56" s="751"/>
      <c r="V56" s="254"/>
      <c r="W56" s="252"/>
      <c r="X56" s="251" t="s">
        <v>13</v>
      </c>
      <c r="Y56" s="750"/>
      <c r="Z56" s="751"/>
      <c r="AA56" s="253"/>
      <c r="AB56" s="253"/>
      <c r="AC56" s="254"/>
      <c r="AD56" s="253" t="s">
        <v>12</v>
      </c>
      <c r="AE56" s="750"/>
      <c r="AF56" s="751"/>
      <c r="AG56" s="253"/>
      <c r="AH56" s="251"/>
      <c r="AI56" s="252"/>
      <c r="AJ56" s="253" t="s">
        <v>15</v>
      </c>
      <c r="AK56" s="750"/>
      <c r="AL56" s="751"/>
      <c r="AM56" s="253"/>
      <c r="AN56" s="253"/>
      <c r="AO56" s="251"/>
      <c r="AP56" s="251" t="s">
        <v>17</v>
      </c>
      <c r="AQ56" s="750"/>
      <c r="AR56" s="751"/>
      <c r="AS56" s="232"/>
      <c r="AT56" s="3"/>
      <c r="AU56" s="3"/>
      <c r="AV56" s="3"/>
      <c r="AW56" s="3"/>
    </row>
    <row r="57" spans="1:49" ht="17" customHeight="1" x14ac:dyDescent="0.5">
      <c r="C57" s="7"/>
      <c r="E57" s="1"/>
      <c r="F57" s="7"/>
      <c r="AW57" s="13"/>
    </row>
  </sheetData>
  <sheetProtection insertColumns="0" insertRows="0"/>
  <mergeCells count="170">
    <mergeCell ref="R4:AA4"/>
    <mergeCell ref="R32:AA32"/>
    <mergeCell ref="AK51:AL56"/>
    <mergeCell ref="AE51:AF56"/>
    <mergeCell ref="Y51:Z56"/>
    <mergeCell ref="T51:U56"/>
    <mergeCell ref="N51:O56"/>
    <mergeCell ref="H51:I56"/>
    <mergeCell ref="B51:C56"/>
    <mergeCell ref="U6:V7"/>
    <mergeCell ref="V10:W10"/>
    <mergeCell ref="W7:X7"/>
    <mergeCell ref="F17:G17"/>
    <mergeCell ref="AB22:AC22"/>
    <mergeCell ref="AB21:AC21"/>
    <mergeCell ref="AE18:AE21"/>
    <mergeCell ref="Q20:R20"/>
    <mergeCell ref="AB20:AC20"/>
    <mergeCell ref="T18:T21"/>
    <mergeCell ref="AG12:AH12"/>
    <mergeCell ref="AH14:AI14"/>
    <mergeCell ref="C18:C21"/>
    <mergeCell ref="H18:H21"/>
    <mergeCell ref="E22:F22"/>
    <mergeCell ref="AQ23:AR28"/>
    <mergeCell ref="AK23:AL28"/>
    <mergeCell ref="AE23:AF28"/>
    <mergeCell ref="Y23:Z28"/>
    <mergeCell ref="T23:U28"/>
    <mergeCell ref="N23:O28"/>
    <mergeCell ref="H23:I28"/>
    <mergeCell ref="B23:C28"/>
    <mergeCell ref="E50:F50"/>
    <mergeCell ref="E47:F47"/>
    <mergeCell ref="AH42:AI42"/>
    <mergeCell ref="AH43:AI43"/>
    <mergeCell ref="C46:C49"/>
    <mergeCell ref="H46:H49"/>
    <mergeCell ref="E46:F46"/>
    <mergeCell ref="Q47:R47"/>
    <mergeCell ref="AE46:AE49"/>
    <mergeCell ref="F45:G45"/>
    <mergeCell ref="AQ51:AR56"/>
    <mergeCell ref="O46:O49"/>
    <mergeCell ref="E49:F49"/>
    <mergeCell ref="Q49:R49"/>
    <mergeCell ref="AH44:AI44"/>
    <mergeCell ref="AH45:AI45"/>
    <mergeCell ref="AG40:AH40"/>
    <mergeCell ref="AI11:AJ12"/>
    <mergeCell ref="AA16:AB17"/>
    <mergeCell ref="R16:S17"/>
    <mergeCell ref="D16:E17"/>
    <mergeCell ref="J11:K12"/>
    <mergeCell ref="D44:E45"/>
    <mergeCell ref="R44:S45"/>
    <mergeCell ref="AA44:AB45"/>
    <mergeCell ref="AI39:AJ40"/>
    <mergeCell ref="J39:K40"/>
    <mergeCell ref="U34:V35"/>
    <mergeCell ref="I41:I44"/>
    <mergeCell ref="V11:W11"/>
    <mergeCell ref="V12:W12"/>
    <mergeCell ref="K44:L44"/>
    <mergeCell ref="N41:N44"/>
    <mergeCell ref="K43:L43"/>
    <mergeCell ref="AU18:AW18"/>
    <mergeCell ref="AU13:AW13"/>
    <mergeCell ref="AU36:AW36"/>
    <mergeCell ref="AU41:AW41"/>
    <mergeCell ref="AU46:AW46"/>
    <mergeCell ref="Q50:R50"/>
    <mergeCell ref="T36:T39"/>
    <mergeCell ref="V38:W38"/>
    <mergeCell ref="AB49:AC49"/>
    <mergeCell ref="AB50:AC50"/>
    <mergeCell ref="AL46:AL49"/>
    <mergeCell ref="AB48:AC48"/>
    <mergeCell ref="Y36:Y39"/>
    <mergeCell ref="AF41:AF44"/>
    <mergeCell ref="AK41:AK44"/>
    <mergeCell ref="Q46:R46"/>
    <mergeCell ref="Q48:R48"/>
    <mergeCell ref="T46:T49"/>
    <mergeCell ref="Z46:Z49"/>
    <mergeCell ref="P45:Q45"/>
    <mergeCell ref="V39:W39"/>
    <mergeCell ref="V40:W40"/>
    <mergeCell ref="AO16:AP17"/>
    <mergeCell ref="AO44:AP45"/>
    <mergeCell ref="A1:AS1"/>
    <mergeCell ref="A2:AS2"/>
    <mergeCell ref="A30:AS30"/>
    <mergeCell ref="W35:X35"/>
    <mergeCell ref="AN48:AO48"/>
    <mergeCell ref="AN49:AO49"/>
    <mergeCell ref="AN50:AO50"/>
    <mergeCell ref="V36:W36"/>
    <mergeCell ref="V37:W37"/>
    <mergeCell ref="A43:B43"/>
    <mergeCell ref="A47:B47"/>
    <mergeCell ref="A42:B42"/>
    <mergeCell ref="A37:B37"/>
    <mergeCell ref="K45:L45"/>
    <mergeCell ref="AB46:AC46"/>
    <mergeCell ref="AB47:AC47"/>
    <mergeCell ref="AC45:AD45"/>
    <mergeCell ref="AM45:AN45"/>
    <mergeCell ref="AN46:AO46"/>
    <mergeCell ref="K41:L41"/>
    <mergeCell ref="K42:L42"/>
    <mergeCell ref="L40:M40"/>
    <mergeCell ref="E48:F48"/>
    <mergeCell ref="AH41:AI41"/>
    <mergeCell ref="E21:F21"/>
    <mergeCell ref="E18:F18"/>
    <mergeCell ref="Q22:R22"/>
    <mergeCell ref="Q21:R21"/>
    <mergeCell ref="Q18:R18"/>
    <mergeCell ref="E19:F19"/>
    <mergeCell ref="E20:F20"/>
    <mergeCell ref="Y8:Y11"/>
    <mergeCell ref="AF13:AF16"/>
    <mergeCell ref="V8:W8"/>
    <mergeCell ref="O18:O21"/>
    <mergeCell ref="Q19:R19"/>
    <mergeCell ref="AB19:AC19"/>
    <mergeCell ref="L12:M12"/>
    <mergeCell ref="V9:W9"/>
    <mergeCell ref="AN19:AO19"/>
    <mergeCell ref="T8:T11"/>
    <mergeCell ref="AN18:AO18"/>
    <mergeCell ref="K16:L16"/>
    <mergeCell ref="Z18:Z21"/>
    <mergeCell ref="AM17:AN17"/>
    <mergeCell ref="AK13:AK16"/>
    <mergeCell ref="AH16:AI16"/>
    <mergeCell ref="K15:L15"/>
    <mergeCell ref="AH15:AI15"/>
    <mergeCell ref="K14:L14"/>
    <mergeCell ref="AB18:AC18"/>
    <mergeCell ref="AH17:AI17"/>
    <mergeCell ref="K13:L13"/>
    <mergeCell ref="AH13:AI13"/>
    <mergeCell ref="N13:N16"/>
    <mergeCell ref="AL18:AL21"/>
    <mergeCell ref="T3:Y3"/>
    <mergeCell ref="T31:Y31"/>
    <mergeCell ref="AS51:AS55"/>
    <mergeCell ref="AH3:AR3"/>
    <mergeCell ref="AU8:AW9"/>
    <mergeCell ref="AC17:AD17"/>
    <mergeCell ref="K17:L17"/>
    <mergeCell ref="P17:Q17"/>
    <mergeCell ref="I13:I16"/>
    <mergeCell ref="AQ46:AQ49"/>
    <mergeCell ref="AN47:AO47"/>
    <mergeCell ref="AR48:AS48"/>
    <mergeCell ref="AR43:AS43"/>
    <mergeCell ref="AR44:AS44"/>
    <mergeCell ref="AR45:AS45"/>
    <mergeCell ref="AR46:AS46"/>
    <mergeCell ref="AQ18:AQ21"/>
    <mergeCell ref="AR38:AS38"/>
    <mergeCell ref="AR39:AS39"/>
    <mergeCell ref="AR40:AS40"/>
    <mergeCell ref="AR41:AS41"/>
    <mergeCell ref="AN22:AO22"/>
    <mergeCell ref="AN21:AO21"/>
    <mergeCell ref="AN20:AO20"/>
  </mergeCells>
  <phoneticPr fontId="5"/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4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9860-8C61-0E4F-B1E0-07AD7AF6589A}">
  <sheetPr>
    <tabColor rgb="FF00B0F0"/>
    <outlinePr summaryBelow="0"/>
  </sheetPr>
  <dimension ref="A1:CB57"/>
  <sheetViews>
    <sheetView topLeftCell="A16" zoomScaleNormal="100" zoomScaleSheetLayoutView="79" zoomScalePageLayoutView="125" workbookViewId="0">
      <selection activeCell="Z5" sqref="Z5"/>
    </sheetView>
  </sheetViews>
  <sheetFormatPr defaultColWidth="9" defaultRowHeight="17" customHeight="1" x14ac:dyDescent="0.5"/>
  <cols>
    <col min="1" max="3" width="3.36328125" style="3" customWidth="1"/>
    <col min="4" max="5" width="3.36328125" style="7" customWidth="1"/>
    <col min="6" max="6" width="3.36328125" style="1" customWidth="1"/>
    <col min="7" max="49" width="3.36328125" style="7" customWidth="1"/>
    <col min="50" max="71" width="2.81640625" style="3" customWidth="1"/>
    <col min="72" max="73" width="3.1796875" style="3" customWidth="1"/>
    <col min="74" max="74" width="3.36328125" style="3" customWidth="1"/>
    <col min="75" max="76" width="3.1796875" style="3" customWidth="1"/>
    <col min="77" max="77" width="3.36328125" style="3" customWidth="1"/>
    <col min="78" max="78" width="3.1796875" style="3" customWidth="1"/>
    <col min="79" max="79" width="12.6328125" style="3" customWidth="1"/>
    <col min="80" max="80" width="2.6328125" style="3" customWidth="1"/>
    <col min="81" max="16384" width="9" style="3"/>
  </cols>
  <sheetData>
    <row r="1" spans="1:80" ht="55" customHeight="1" x14ac:dyDescent="0.5">
      <c r="A1" s="731" t="e">
        <f>#REF!</f>
        <v>#REF!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  <c r="AF1" s="731"/>
      <c r="AG1" s="731"/>
      <c r="AH1" s="731"/>
      <c r="AI1" s="731"/>
      <c r="AJ1" s="731"/>
      <c r="AK1" s="731"/>
      <c r="AL1" s="731"/>
      <c r="AM1" s="731"/>
      <c r="AN1" s="731"/>
      <c r="AO1" s="731"/>
      <c r="AP1" s="731"/>
      <c r="AQ1" s="731"/>
      <c r="AR1" s="731"/>
      <c r="AS1" s="73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35" customHeight="1" x14ac:dyDescent="0.5">
      <c r="A2" s="781" t="s">
        <v>127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1"/>
      <c r="AG2" s="781"/>
      <c r="AH2" s="781"/>
      <c r="AI2" s="781"/>
      <c r="AJ2" s="781"/>
      <c r="AK2" s="781"/>
      <c r="AL2" s="781"/>
      <c r="AM2" s="781"/>
      <c r="AN2" s="781"/>
      <c r="AO2" s="781"/>
      <c r="AP2" s="781"/>
      <c r="AQ2" s="781"/>
      <c r="AR2" s="781"/>
      <c r="AS2" s="781"/>
      <c r="AT2" s="5"/>
      <c r="AU2" s="5"/>
      <c r="AV2" s="5"/>
      <c r="AW2" s="5"/>
      <c r="AX2" s="4"/>
    </row>
    <row r="3" spans="1:80" ht="30" customHeight="1" x14ac:dyDescent="0.5">
      <c r="B3" s="4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84" t="s">
        <v>211</v>
      </c>
      <c r="U3" s="784"/>
      <c r="V3" s="784"/>
      <c r="W3" s="784"/>
      <c r="X3" s="784"/>
      <c r="Y3" s="784"/>
      <c r="Z3" s="6"/>
      <c r="AA3" s="6"/>
      <c r="AB3" s="6"/>
      <c r="AC3" s="6"/>
      <c r="AD3" s="6"/>
      <c r="AE3" s="6"/>
      <c r="AF3" s="6"/>
      <c r="AG3" s="6"/>
      <c r="AH3" s="714" t="e">
        <f>#REF!</f>
        <v>#REF!</v>
      </c>
      <c r="AI3" s="714"/>
      <c r="AJ3" s="714"/>
      <c r="AK3" s="714"/>
      <c r="AL3" s="714"/>
      <c r="AM3" s="714"/>
      <c r="AN3" s="714"/>
      <c r="AO3" s="714"/>
      <c r="AP3" s="714"/>
      <c r="AQ3" s="714"/>
      <c r="AR3" s="714"/>
      <c r="AS3" s="6"/>
      <c r="AT3" s="6"/>
      <c r="AU3" s="8"/>
      <c r="AV3" s="8"/>
      <c r="AW3" s="8"/>
      <c r="AX3" s="8"/>
      <c r="AY3" s="10"/>
    </row>
    <row r="4" spans="1:80" ht="30" customHeight="1" x14ac:dyDescent="0.5">
      <c r="B4" s="4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70" t="e">
        <f>IF(SUM(#REF!)=SUM(#REF!),"",IF(SUM(#REF!)&gt;SUM(#REF!),#REF!,#REF!))</f>
        <v>#REF!</v>
      </c>
      <c r="S4" s="770"/>
      <c r="T4" s="770"/>
      <c r="U4" s="770"/>
      <c r="V4" s="770"/>
      <c r="W4" s="770"/>
      <c r="X4" s="770"/>
      <c r="Y4" s="770"/>
      <c r="Z4" s="770"/>
      <c r="AA4" s="770"/>
      <c r="AB4" s="6"/>
      <c r="AC4" s="6"/>
      <c r="AD4" s="6"/>
      <c r="AE4" s="6"/>
      <c r="AF4" s="6"/>
      <c r="AG4" s="6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6"/>
      <c r="AT4" s="6"/>
      <c r="AU4" s="8"/>
      <c r="AV4" s="8"/>
      <c r="AW4" s="8"/>
      <c r="AX4" s="8"/>
      <c r="AY4" s="10"/>
    </row>
    <row r="5" spans="1:80" ht="21" customHeigh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234"/>
      <c r="W5" s="291"/>
      <c r="X5" s="6"/>
      <c r="Y5" s="6"/>
      <c r="Z5" s="29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1"/>
      <c r="AV5" s="11"/>
      <c r="AW5" s="11"/>
      <c r="AX5" s="10"/>
      <c r="AY5" s="10"/>
    </row>
    <row r="6" spans="1:80" ht="21" customHeight="1" x14ac:dyDescent="0.5">
      <c r="B6" s="40" t="s">
        <v>32</v>
      </c>
      <c r="C6" s="1"/>
      <c r="D6" s="12"/>
      <c r="E6" s="12"/>
      <c r="F6" s="13"/>
      <c r="G6" s="13"/>
      <c r="H6" s="13"/>
      <c r="I6" s="14"/>
      <c r="J6" s="14"/>
      <c r="K6" s="14"/>
      <c r="L6" s="14"/>
      <c r="M6" s="14"/>
      <c r="N6" s="13"/>
      <c r="O6" s="13"/>
      <c r="P6" s="13"/>
      <c r="Q6" s="13"/>
      <c r="R6" s="13"/>
      <c r="T6" s="32"/>
      <c r="U6" s="777" t="s">
        <v>210</v>
      </c>
      <c r="V6" s="777"/>
      <c r="W6" s="286"/>
      <c r="X6" s="16"/>
      <c r="Y6" s="16"/>
      <c r="Z6" s="16"/>
      <c r="AA6" s="13"/>
      <c r="AB6" s="13"/>
      <c r="AC6" s="13"/>
      <c r="AD6" s="13"/>
      <c r="AE6" s="14"/>
      <c r="AF6" s="14"/>
      <c r="AG6" s="14"/>
      <c r="AH6" s="14"/>
      <c r="AI6" s="14"/>
    </row>
    <row r="7" spans="1:80" ht="21" customHeight="1" thickBot="1" x14ac:dyDescent="0.7">
      <c r="B7" s="38" t="s">
        <v>37</v>
      </c>
      <c r="C7" s="1"/>
      <c r="D7" s="12"/>
      <c r="E7" s="12"/>
      <c r="F7" s="13"/>
      <c r="G7" s="13"/>
      <c r="H7" s="13"/>
      <c r="I7" s="14"/>
      <c r="J7" s="14"/>
      <c r="K7" s="14"/>
      <c r="L7" s="288">
        <f>SUM(T8:T12)</f>
        <v>0</v>
      </c>
      <c r="M7" s="278"/>
      <c r="N7" s="279"/>
      <c r="O7" s="279"/>
      <c r="P7" s="279"/>
      <c r="Q7" s="279"/>
      <c r="R7" s="279"/>
      <c r="S7" s="287"/>
      <c r="T7" s="287"/>
      <c r="U7" s="779"/>
      <c r="V7" s="779"/>
      <c r="W7" s="782" t="str">
        <f>IFERROR(VLOOKUP(U6,schedule,2,FALSE),"")</f>
        <v/>
      </c>
      <c r="X7" s="783"/>
      <c r="Y7" s="279"/>
      <c r="Z7" s="279"/>
      <c r="AA7" s="279"/>
      <c r="AB7" s="278"/>
      <c r="AC7" s="278"/>
      <c r="AD7" s="278"/>
      <c r="AE7" s="278"/>
      <c r="AF7" s="278"/>
      <c r="AG7" s="278"/>
      <c r="AH7" s="288">
        <f>SUM(Y8:Y12)</f>
        <v>0</v>
      </c>
      <c r="AI7" s="14"/>
      <c r="AU7" s="244"/>
      <c r="AV7" s="244"/>
      <c r="AW7" s="244"/>
    </row>
    <row r="8" spans="1:80" ht="21" customHeight="1" x14ac:dyDescent="0.5">
      <c r="B8" s="1"/>
      <c r="C8" s="1"/>
      <c r="D8" s="12"/>
      <c r="E8" s="12"/>
      <c r="F8" s="13"/>
      <c r="G8" s="13"/>
      <c r="H8" s="13"/>
      <c r="I8" s="14"/>
      <c r="J8" s="14"/>
      <c r="K8" s="14"/>
      <c r="L8" s="277"/>
      <c r="M8" s="14"/>
      <c r="N8" s="13"/>
      <c r="O8" s="13"/>
      <c r="P8" s="13"/>
      <c r="Q8" s="13"/>
      <c r="R8" s="13"/>
      <c r="S8" s="34"/>
      <c r="T8" s="721" t="str">
        <f>IFERROR(VLOOKUP(U6,得点,7,FALSE),"")</f>
        <v/>
      </c>
      <c r="U8" s="255" t="str">
        <f>IFERROR(VLOOKUP(U6,得点,2,FALSE),"")</f>
        <v/>
      </c>
      <c r="V8" s="729" t="s">
        <v>33</v>
      </c>
      <c r="W8" s="730"/>
      <c r="X8" s="258" t="str">
        <f>IFERROR(VLOOKUP(U6,得点,9,FALSE),"")</f>
        <v/>
      </c>
      <c r="Y8" s="721" t="str">
        <f>IFERROR(VLOOKUP(U6,得点,14,FALSE),"")</f>
        <v/>
      </c>
      <c r="Z8" s="13"/>
      <c r="AA8" s="13"/>
      <c r="AB8" s="14"/>
      <c r="AC8" s="14"/>
      <c r="AD8" s="14"/>
      <c r="AE8" s="14"/>
      <c r="AF8" s="14"/>
      <c r="AG8" s="14"/>
      <c r="AH8" s="276"/>
      <c r="AI8" s="14"/>
      <c r="AT8" s="3"/>
      <c r="AU8" s="715" t="s">
        <v>195</v>
      </c>
      <c r="AV8" s="716"/>
      <c r="AW8" s="716"/>
    </row>
    <row r="9" spans="1:80" ht="21" customHeight="1" x14ac:dyDescent="0.5">
      <c r="C9" s="7"/>
      <c r="F9" s="7"/>
      <c r="L9" s="269"/>
      <c r="N9" s="13"/>
      <c r="O9" s="13"/>
      <c r="P9" s="13"/>
      <c r="Q9" s="13"/>
      <c r="R9" s="13"/>
      <c r="T9" s="721"/>
      <c r="U9" s="256" t="str">
        <f>IFERROR(VLOOKUP(U6,得点,3,FALSE),"")</f>
        <v/>
      </c>
      <c r="V9" s="730" t="s">
        <v>34</v>
      </c>
      <c r="W9" s="730"/>
      <c r="X9" s="258" t="str">
        <f>IFERROR(VLOOKUP(U6,得点,10,FALSE),"")</f>
        <v/>
      </c>
      <c r="Y9" s="721"/>
      <c r="Z9" s="13"/>
      <c r="AA9" s="13"/>
      <c r="AH9" s="270"/>
      <c r="AU9" s="437"/>
      <c r="AV9" s="437"/>
      <c r="AW9" s="437"/>
    </row>
    <row r="10" spans="1:80" ht="21" customHeight="1" x14ac:dyDescent="0.6">
      <c r="B10" s="1"/>
      <c r="C10" s="1"/>
      <c r="F10" s="7"/>
      <c r="K10" s="32"/>
      <c r="L10" s="269"/>
      <c r="N10" s="13"/>
      <c r="O10" s="13"/>
      <c r="P10" s="13"/>
      <c r="Q10" s="13"/>
      <c r="R10" s="13"/>
      <c r="S10" s="13"/>
      <c r="T10" s="721"/>
      <c r="U10" s="256" t="str">
        <f>IFERROR(VLOOKUP(U6,得点,4,FALSE),"")</f>
        <v/>
      </c>
      <c r="V10" s="730" t="s">
        <v>35</v>
      </c>
      <c r="W10" s="730"/>
      <c r="X10" s="258" t="str">
        <f>IFERROR(VLOOKUP(U6,得点,11,FALSE),"")</f>
        <v/>
      </c>
      <c r="Y10" s="721"/>
      <c r="Z10" s="13"/>
      <c r="AA10" s="8"/>
      <c r="AH10" s="270"/>
      <c r="AJ10" s="32"/>
      <c r="AT10" s="3"/>
      <c r="AU10" s="244"/>
      <c r="AV10" s="244"/>
      <c r="AW10" s="244"/>
    </row>
    <row r="11" spans="1:80" ht="21" customHeight="1" x14ac:dyDescent="0.6">
      <c r="C11" s="7"/>
      <c r="D11" s="25"/>
      <c r="E11" s="25"/>
      <c r="F11" s="11"/>
      <c r="G11" s="11"/>
      <c r="H11" s="11"/>
      <c r="I11" s="11"/>
      <c r="J11" s="739" t="s">
        <v>199</v>
      </c>
      <c r="K11" s="739"/>
      <c r="L11" s="269"/>
      <c r="N11" s="11"/>
      <c r="O11" s="11"/>
      <c r="P11" s="11"/>
      <c r="Q11" s="11"/>
      <c r="R11" s="11"/>
      <c r="S11" s="11"/>
      <c r="T11" s="721"/>
      <c r="U11" s="256" t="str">
        <f>IFERROR(VLOOKUP(U6,得点,5,FALSE),"")</f>
        <v/>
      </c>
      <c r="V11" s="730" t="s">
        <v>36</v>
      </c>
      <c r="W11" s="730"/>
      <c r="X11" s="258" t="str">
        <f>IFERROR(VLOOKUP(U6,得点,12,FALSE),"")</f>
        <v/>
      </c>
      <c r="Y11" s="721"/>
      <c r="AC11" s="11"/>
      <c r="AD11" s="9"/>
      <c r="AE11" s="10"/>
      <c r="AF11" s="10"/>
      <c r="AH11" s="270"/>
      <c r="AI11" s="739" t="s">
        <v>209</v>
      </c>
      <c r="AJ11" s="739"/>
      <c r="AT11" s="1"/>
      <c r="AU11" s="244"/>
      <c r="AV11" s="244"/>
      <c r="AW11" s="244"/>
    </row>
    <row r="12" spans="1:80" ht="22" customHeight="1" thickBot="1" x14ac:dyDescent="0.7">
      <c r="C12" s="7"/>
      <c r="F12" s="288">
        <f>SUM(I13:I17)</f>
        <v>0</v>
      </c>
      <c r="G12" s="281"/>
      <c r="H12" s="281"/>
      <c r="I12" s="281"/>
      <c r="J12" s="785"/>
      <c r="K12" s="785"/>
      <c r="L12" s="782" t="str">
        <f>IFERROR(VLOOKUP(J11,schedule,2,FALSE),"")</f>
        <v/>
      </c>
      <c r="M12" s="783"/>
      <c r="N12" s="281"/>
      <c r="O12" s="281"/>
      <c r="P12" s="281"/>
      <c r="Q12" s="288">
        <f>SUM(N13:N17)</f>
        <v>0</v>
      </c>
      <c r="T12" s="263" t="str">
        <f>IFERROR(VLOOKUP(U6,得点,6,FALSE),"")</f>
        <v/>
      </c>
      <c r="U12" s="244"/>
      <c r="V12" s="437" t="str">
        <f>IF(AND(T8="",Y8=""),"",IF(T8=Y8,$A$35,""))</f>
        <v/>
      </c>
      <c r="W12" s="437"/>
      <c r="X12" s="245"/>
      <c r="Y12" s="263" t="str">
        <f>IFERROR(VLOOKUP(U6,得点,13,FALSE),"")</f>
        <v/>
      </c>
      <c r="AB12" s="13"/>
      <c r="AC12" s="288">
        <f>SUM(AF13:AF17)</f>
        <v>0</v>
      </c>
      <c r="AD12" s="282"/>
      <c r="AE12" s="282"/>
      <c r="AF12" s="282"/>
      <c r="AG12" s="783" t="str">
        <f>IFERROR(VLOOKUP(AI11,schedule,2,FALSE),"")</f>
        <v/>
      </c>
      <c r="AH12" s="786"/>
      <c r="AI12" s="785"/>
      <c r="AJ12" s="785"/>
      <c r="AK12" s="282"/>
      <c r="AL12" s="282"/>
      <c r="AM12" s="282"/>
      <c r="AN12" s="288">
        <f>SUM(AK13:AK17)</f>
        <v>0</v>
      </c>
      <c r="AO12" s="3"/>
      <c r="AP12" s="3"/>
      <c r="AT12" s="3"/>
      <c r="AU12" s="247"/>
      <c r="AV12" s="247"/>
      <c r="AW12" s="247"/>
    </row>
    <row r="13" spans="1:80" ht="21" customHeight="1" x14ac:dyDescent="0.6">
      <c r="C13" s="7"/>
      <c r="F13" s="269"/>
      <c r="I13" s="721" t="str">
        <f>IFERROR(VLOOKUP(J11,得点,7,FALSE),"")</f>
        <v/>
      </c>
      <c r="J13" s="256" t="str">
        <f>IFERROR(VLOOKUP(J11,得点,2,FALSE),"")</f>
        <v/>
      </c>
      <c r="K13" s="437" t="s">
        <v>55</v>
      </c>
      <c r="L13" s="437"/>
      <c r="M13" s="258" t="str">
        <f>IFERROR(VLOOKUP(J11,得点,9,FALSE),"")</f>
        <v/>
      </c>
      <c r="N13" s="721" t="str">
        <f>IFERROR(VLOOKUP(J11,得点,14,FALSE),"")</f>
        <v/>
      </c>
      <c r="Q13" s="270"/>
      <c r="AB13" s="13"/>
      <c r="AC13" s="284"/>
      <c r="AD13" s="3"/>
      <c r="AE13" s="3"/>
      <c r="AF13" s="721" t="str">
        <f>IFERROR(VLOOKUP(AI11,得点,7,FALSE),"")</f>
        <v/>
      </c>
      <c r="AG13" s="256" t="str">
        <f>IFERROR(VLOOKUP(AI11,得点,2,FALSE),"")</f>
        <v/>
      </c>
      <c r="AH13" s="437" t="s">
        <v>55</v>
      </c>
      <c r="AI13" s="437"/>
      <c r="AJ13" s="258" t="str">
        <f>IFERROR(VLOOKUP(AI11,得点,9,FALSE),"")</f>
        <v/>
      </c>
      <c r="AK13" s="721" t="str">
        <f>IFERROR(VLOOKUP(AI11,得点,14,FALSE),"")</f>
        <v/>
      </c>
      <c r="AL13" s="3"/>
      <c r="AM13" s="3"/>
      <c r="AN13" s="285"/>
      <c r="AO13" s="3"/>
      <c r="AP13" s="3"/>
      <c r="AQ13" s="3"/>
      <c r="AR13" s="3"/>
      <c r="AS13" s="3"/>
      <c r="AT13" s="3"/>
      <c r="AU13" s="736" t="s">
        <v>191</v>
      </c>
      <c r="AV13" s="736"/>
      <c r="AW13" s="736"/>
      <c r="AY13" s="1"/>
    </row>
    <row r="14" spans="1:80" ht="21" customHeight="1" x14ac:dyDescent="0.6">
      <c r="C14" s="7"/>
      <c r="F14" s="269"/>
      <c r="I14" s="721"/>
      <c r="J14" s="256" t="str">
        <f>IFERROR(VLOOKUP(J11,得点,3,FALSE),"")</f>
        <v/>
      </c>
      <c r="K14" s="437" t="s">
        <v>54</v>
      </c>
      <c r="L14" s="437"/>
      <c r="M14" s="258" t="str">
        <f>IFERROR(VLOOKUP(J11,得点,10,FALSE),"")</f>
        <v/>
      </c>
      <c r="N14" s="721"/>
      <c r="Q14" s="270"/>
      <c r="AC14" s="284"/>
      <c r="AD14" s="3"/>
      <c r="AE14" s="3"/>
      <c r="AF14" s="721"/>
      <c r="AG14" s="256" t="str">
        <f>IFERROR(VLOOKUP(AI11,得点,3,FALSE),"")</f>
        <v/>
      </c>
      <c r="AH14" s="437" t="s">
        <v>54</v>
      </c>
      <c r="AI14" s="437"/>
      <c r="AJ14" s="258" t="str">
        <f>IFERROR(VLOOKUP(AI11,得点,10,FALSE),"")</f>
        <v/>
      </c>
      <c r="AK14" s="721"/>
      <c r="AL14" s="3"/>
      <c r="AM14" s="3"/>
      <c r="AN14" s="285"/>
      <c r="AO14" s="3"/>
      <c r="AP14" s="3"/>
      <c r="AQ14" s="3"/>
      <c r="AR14" s="3"/>
      <c r="AS14" s="3"/>
      <c r="AT14" s="3"/>
      <c r="AU14" s="244"/>
      <c r="AV14" s="244"/>
      <c r="AW14" s="244"/>
    </row>
    <row r="15" spans="1:80" ht="21" customHeight="1" x14ac:dyDescent="0.6">
      <c r="C15" s="7"/>
      <c r="E15" s="32"/>
      <c r="F15" s="269"/>
      <c r="I15" s="721"/>
      <c r="J15" s="256" t="str">
        <f>IFERROR(VLOOKUP(J11,得点,4,FALSE),"")</f>
        <v/>
      </c>
      <c r="K15" s="437" t="s">
        <v>53</v>
      </c>
      <c r="L15" s="437"/>
      <c r="M15" s="258" t="str">
        <f>IFERROR(VLOOKUP(J11,得点,11,FALSE),"")</f>
        <v/>
      </c>
      <c r="N15" s="721"/>
      <c r="Q15" s="270"/>
      <c r="S15" s="32"/>
      <c r="AB15" s="32"/>
      <c r="AC15" s="269"/>
      <c r="AE15" s="3"/>
      <c r="AF15" s="721"/>
      <c r="AG15" s="256" t="str">
        <f>IFERROR(VLOOKUP(AI11,得点,4,FALSE),"")</f>
        <v/>
      </c>
      <c r="AH15" s="437" t="s">
        <v>53</v>
      </c>
      <c r="AI15" s="437"/>
      <c r="AJ15" s="258" t="str">
        <f>IFERROR(VLOOKUP(AI11,得点,11,FALSE),"")</f>
        <v/>
      </c>
      <c r="AK15" s="721"/>
      <c r="AL15" s="3"/>
      <c r="AN15" s="270"/>
      <c r="AP15" s="32"/>
      <c r="AQ15" s="3"/>
      <c r="AR15" s="3"/>
      <c r="AS15" s="3"/>
      <c r="AU15" s="244"/>
      <c r="AV15" s="244"/>
      <c r="AW15" s="244"/>
    </row>
    <row r="16" spans="1:80" ht="21" customHeight="1" x14ac:dyDescent="0.6">
      <c r="C16" s="7"/>
      <c r="D16" s="739" t="s">
        <v>206</v>
      </c>
      <c r="E16" s="739"/>
      <c r="F16" s="269"/>
      <c r="I16" s="721"/>
      <c r="J16" s="256" t="str">
        <f>IFERROR(VLOOKUP(J11,得点,5,FALSE),"")</f>
        <v/>
      </c>
      <c r="K16" s="437" t="s">
        <v>52</v>
      </c>
      <c r="L16" s="437"/>
      <c r="M16" s="258" t="str">
        <f>IFERROR(VLOOKUP(J11,得点,12,FALSE),"")</f>
        <v/>
      </c>
      <c r="N16" s="721"/>
      <c r="Q16" s="270"/>
      <c r="R16" s="739" t="s">
        <v>205</v>
      </c>
      <c r="S16" s="739"/>
      <c r="AA16" s="739" t="s">
        <v>204</v>
      </c>
      <c r="AB16" s="739"/>
      <c r="AC16" s="269"/>
      <c r="AE16" s="3"/>
      <c r="AF16" s="721"/>
      <c r="AG16" s="256" t="str">
        <f>IFERROR(VLOOKUP(AI11,得点,5,FALSE),"")</f>
        <v/>
      </c>
      <c r="AH16" s="437" t="s">
        <v>52</v>
      </c>
      <c r="AI16" s="437"/>
      <c r="AJ16" s="258" t="str">
        <f>IFERROR(VLOOKUP(AI11,得点,12,FALSE),"")</f>
        <v/>
      </c>
      <c r="AK16" s="721"/>
      <c r="AL16" s="3"/>
      <c r="AN16" s="270"/>
      <c r="AO16" s="739" t="s">
        <v>203</v>
      </c>
      <c r="AP16" s="739"/>
      <c r="AQ16" s="3"/>
      <c r="AR16" s="3"/>
      <c r="AS16" s="3"/>
      <c r="AT16" s="3"/>
      <c r="AU16" s="244"/>
      <c r="AV16" s="244"/>
      <c r="AW16" s="244"/>
    </row>
    <row r="17" spans="1:49" ht="22" customHeight="1" thickBot="1" x14ac:dyDescent="0.7">
      <c r="C17" s="288">
        <f>SUM(C18:C22)</f>
        <v>0</v>
      </c>
      <c r="D17" s="785"/>
      <c r="E17" s="785"/>
      <c r="F17" s="782" t="str">
        <f>IFERROR(VLOOKUP(D16,schedule,2,FALSE),"")</f>
        <v/>
      </c>
      <c r="G17" s="783"/>
      <c r="H17" s="288">
        <f>SUM(H18:H22)</f>
        <v>0</v>
      </c>
      <c r="I17" s="263" t="str">
        <f>IFERROR(VLOOKUP(J11,得点,6,FALSE),"")</f>
        <v/>
      </c>
      <c r="J17" s="244"/>
      <c r="K17" s="437" t="str">
        <f>IF(AND(I13="",N13=""),"",IF(I13=N13,$B$7,""))</f>
        <v/>
      </c>
      <c r="L17" s="437"/>
      <c r="M17" s="245"/>
      <c r="N17" s="263" t="str">
        <f>IFERROR(VLOOKUP(J11,得点,13,FALSE),"")</f>
        <v/>
      </c>
      <c r="O17" s="288">
        <f>SUM(O18:O22)</f>
        <v>0</v>
      </c>
      <c r="P17" s="783" t="str">
        <f>IFERROR(VLOOKUP(R16,schedule,2,FALSE),"")</f>
        <v/>
      </c>
      <c r="Q17" s="786"/>
      <c r="R17" s="785"/>
      <c r="S17" s="785"/>
      <c r="T17" s="288">
        <f>SUM(T18:T22)</f>
        <v>0</v>
      </c>
      <c r="Z17" s="288">
        <f>SUM(Z18:Z22)</f>
        <v>0</v>
      </c>
      <c r="AA17" s="785"/>
      <c r="AB17" s="785"/>
      <c r="AC17" s="782" t="str">
        <f>IFERROR(VLOOKUP(AA16,schedule,2,FALSE),"")</f>
        <v/>
      </c>
      <c r="AD17" s="783"/>
      <c r="AE17" s="288">
        <f>SUM(AE18:AE22)</f>
        <v>0</v>
      </c>
      <c r="AF17" s="263" t="str">
        <f>IFERROR(VLOOKUP(AI11,得点,6,FALSE),"")</f>
        <v/>
      </c>
      <c r="AG17" s="244"/>
      <c r="AH17" s="437" t="str">
        <f>IF(AND(AF13="",AK13=""),"",IF(AF13=AK13,$B$7,""))</f>
        <v/>
      </c>
      <c r="AI17" s="437"/>
      <c r="AJ17" s="245"/>
      <c r="AK17" s="263" t="str">
        <f>IFERROR(VLOOKUP(AI11,得点,13,FALSE),"")</f>
        <v/>
      </c>
      <c r="AL17" s="288">
        <f>SUM(AL18:AL22)</f>
        <v>0</v>
      </c>
      <c r="AM17" s="783" t="str">
        <f>IFERROR(VLOOKUP(AO16,schedule,2,FALSE),"")</f>
        <v/>
      </c>
      <c r="AN17" s="786"/>
      <c r="AO17" s="785"/>
      <c r="AP17" s="785"/>
      <c r="AQ17" s="288">
        <f>SUM(AQ18:AQ22)</f>
        <v>0</v>
      </c>
      <c r="AR17" s="3"/>
      <c r="AS17" s="3"/>
      <c r="AT17" s="3"/>
      <c r="AU17" s="244"/>
      <c r="AV17" s="244"/>
      <c r="AW17" s="244"/>
    </row>
    <row r="18" spans="1:49" ht="21" customHeight="1" x14ac:dyDescent="0.6">
      <c r="C18" s="787" t="str">
        <f>IFERROR(VLOOKUP(D16,得点,7,FALSE),"")</f>
        <v/>
      </c>
      <c r="D18" s="256" t="str">
        <f>IFERROR(VLOOKUP(D16,得点,2,FALSE),"")</f>
        <v/>
      </c>
      <c r="E18" s="437" t="s">
        <v>55</v>
      </c>
      <c r="F18" s="437"/>
      <c r="G18" s="258" t="str">
        <f>IFERROR(VLOOKUP(D16,得点,9,FALSE),"")</f>
        <v/>
      </c>
      <c r="H18" s="788" t="str">
        <f>IFERROR(VLOOKUP(D16,得点,14,FALSE),"")</f>
        <v/>
      </c>
      <c r="O18" s="787" t="str">
        <f>IFERROR(VLOOKUP(R16,得点,7,FALSE),"")</f>
        <v/>
      </c>
      <c r="P18" s="256" t="str">
        <f>IFERROR(VLOOKUP(R16,得点,2,FALSE),"")</f>
        <v/>
      </c>
      <c r="Q18" s="437" t="s">
        <v>55</v>
      </c>
      <c r="R18" s="437"/>
      <c r="S18" s="258" t="str">
        <f>IFERROR(VLOOKUP(R16,得点,9,FALSE),"")</f>
        <v/>
      </c>
      <c r="T18" s="788" t="str">
        <f>IFERROR(VLOOKUP(R16,得点,14,FALSE),"")</f>
        <v/>
      </c>
      <c r="Z18" s="787" t="str">
        <f>IFERROR(VLOOKUP(AA16,得点,7,FALSE),"")</f>
        <v/>
      </c>
      <c r="AA18" s="256" t="str">
        <f>IFERROR(VLOOKUP(AA16,得点,2,FALSE),"")</f>
        <v/>
      </c>
      <c r="AB18" s="437" t="s">
        <v>55</v>
      </c>
      <c r="AC18" s="437"/>
      <c r="AD18" s="258" t="str">
        <f>IFERROR(VLOOKUP(AA16,得点,9,FALSE),"")</f>
        <v/>
      </c>
      <c r="AE18" s="788" t="str">
        <f>IFERROR(VLOOKUP(AA16,得点,14,FALSE),"")</f>
        <v/>
      </c>
      <c r="AH18" s="3"/>
      <c r="AI18" s="3"/>
      <c r="AJ18" s="3"/>
      <c r="AK18" s="3"/>
      <c r="AL18" s="787" t="str">
        <f>IFERROR(VLOOKUP(AO16,得点,7,FALSE),"")</f>
        <v/>
      </c>
      <c r="AM18" s="256" t="str">
        <f>IFERROR(VLOOKUP(AO16,得点,2,FALSE),"")</f>
        <v/>
      </c>
      <c r="AN18" s="437" t="s">
        <v>55</v>
      </c>
      <c r="AO18" s="437"/>
      <c r="AP18" s="258" t="str">
        <f>IFERROR(VLOOKUP(AO16,得点,9,FALSE),"")</f>
        <v/>
      </c>
      <c r="AQ18" s="788" t="str">
        <f>IFERROR(VLOOKUP(AO16,得点,14,FALSE),"")</f>
        <v/>
      </c>
      <c r="AS18" s="3"/>
      <c r="AT18" s="3"/>
      <c r="AU18" s="736" t="s">
        <v>190</v>
      </c>
      <c r="AV18" s="736"/>
      <c r="AW18" s="736"/>
    </row>
    <row r="19" spans="1:49" ht="21" customHeight="1" x14ac:dyDescent="0.6">
      <c r="C19" s="787"/>
      <c r="D19" s="256" t="str">
        <f>IFERROR(VLOOKUP(D16,得点,3,FALSE),"")</f>
        <v/>
      </c>
      <c r="E19" s="437" t="s">
        <v>54</v>
      </c>
      <c r="F19" s="437"/>
      <c r="G19" s="258" t="str">
        <f>IFERROR(VLOOKUP(D16,得点,10,FALSE),"")</f>
        <v/>
      </c>
      <c r="H19" s="788"/>
      <c r="O19" s="787"/>
      <c r="P19" s="256" t="str">
        <f>IFERROR(VLOOKUP(R16,得点,3,FALSE),"")</f>
        <v/>
      </c>
      <c r="Q19" s="437" t="s">
        <v>54</v>
      </c>
      <c r="R19" s="437"/>
      <c r="S19" s="258" t="str">
        <f>IFERROR(VLOOKUP(R16,得点,10,FALSE),"")</f>
        <v/>
      </c>
      <c r="T19" s="788"/>
      <c r="Z19" s="787"/>
      <c r="AA19" s="256" t="str">
        <f>IFERROR(VLOOKUP(AA16,得点,3,FALSE),"")</f>
        <v/>
      </c>
      <c r="AB19" s="437" t="s">
        <v>54</v>
      </c>
      <c r="AC19" s="437"/>
      <c r="AD19" s="258" t="str">
        <f>IFERROR(VLOOKUP(AA16,得点,10,FALSE),"")</f>
        <v/>
      </c>
      <c r="AE19" s="788"/>
      <c r="AH19" s="3"/>
      <c r="AI19" s="3"/>
      <c r="AJ19" s="3"/>
      <c r="AK19" s="3"/>
      <c r="AL19" s="787"/>
      <c r="AM19" s="256" t="str">
        <f>IFERROR(VLOOKUP(AO16,得点,3,FALSE),"")</f>
        <v/>
      </c>
      <c r="AN19" s="437" t="s">
        <v>54</v>
      </c>
      <c r="AO19" s="437"/>
      <c r="AP19" s="258" t="str">
        <f>IFERROR(VLOOKUP(AO16,得点,10,FALSE),"")</f>
        <v/>
      </c>
      <c r="AQ19" s="788"/>
      <c r="AS19" s="3"/>
      <c r="AT19" s="3"/>
      <c r="AU19" s="244"/>
      <c r="AV19" s="244"/>
      <c r="AW19" s="244"/>
    </row>
    <row r="20" spans="1:49" ht="21" customHeight="1" x14ac:dyDescent="0.6">
      <c r="C20" s="787"/>
      <c r="D20" s="256" t="str">
        <f>IFERROR(VLOOKUP(D16,得点,4,FALSE),"")</f>
        <v/>
      </c>
      <c r="E20" s="437" t="s">
        <v>53</v>
      </c>
      <c r="F20" s="437"/>
      <c r="G20" s="258" t="str">
        <f>IFERROR(VLOOKUP(D16,得点,11,FALSE),"")</f>
        <v/>
      </c>
      <c r="H20" s="788"/>
      <c r="O20" s="787"/>
      <c r="P20" s="256" t="str">
        <f>IFERROR(VLOOKUP(R16,得点,4,FALSE),"")</f>
        <v/>
      </c>
      <c r="Q20" s="437" t="s">
        <v>53</v>
      </c>
      <c r="R20" s="437"/>
      <c r="S20" s="258" t="str">
        <f>IFERROR(VLOOKUP(R16,得点,11,FALSE),"")</f>
        <v/>
      </c>
      <c r="T20" s="788"/>
      <c r="Z20" s="787"/>
      <c r="AA20" s="256" t="str">
        <f>IFERROR(VLOOKUP(AA16,得点,4,FALSE),"")</f>
        <v/>
      </c>
      <c r="AB20" s="437" t="s">
        <v>53</v>
      </c>
      <c r="AC20" s="437"/>
      <c r="AD20" s="258" t="str">
        <f>IFERROR(VLOOKUP(AA16,得点,11,FALSE),"")</f>
        <v/>
      </c>
      <c r="AE20" s="788"/>
      <c r="AH20" s="3"/>
      <c r="AI20" s="3"/>
      <c r="AJ20" s="3"/>
      <c r="AK20" s="3"/>
      <c r="AL20" s="787"/>
      <c r="AM20" s="256" t="str">
        <f>IFERROR(VLOOKUP(AO16,得点,4,FALSE),"")</f>
        <v/>
      </c>
      <c r="AN20" s="437" t="s">
        <v>53</v>
      </c>
      <c r="AO20" s="437"/>
      <c r="AP20" s="258" t="str">
        <f>IFERROR(VLOOKUP(AO16,得点,11,FALSE),"")</f>
        <v/>
      </c>
      <c r="AQ20" s="788"/>
      <c r="AS20" s="3"/>
      <c r="AU20" s="244"/>
      <c r="AV20" s="244"/>
      <c r="AW20" s="244"/>
    </row>
    <row r="21" spans="1:49" ht="21" customHeight="1" x14ac:dyDescent="0.6">
      <c r="C21" s="787"/>
      <c r="D21" s="256" t="str">
        <f>IFERROR(VLOOKUP(D16,得点,5,FALSE),"")</f>
        <v/>
      </c>
      <c r="E21" s="437" t="s">
        <v>52</v>
      </c>
      <c r="F21" s="437"/>
      <c r="G21" s="258" t="str">
        <f>IFERROR(VLOOKUP(D16,得点,12,FALSE),"")</f>
        <v/>
      </c>
      <c r="H21" s="788"/>
      <c r="O21" s="787"/>
      <c r="P21" s="256" t="str">
        <f>IFERROR(VLOOKUP(R16,得点,5,FALSE),"")</f>
        <v/>
      </c>
      <c r="Q21" s="437" t="s">
        <v>52</v>
      </c>
      <c r="R21" s="437"/>
      <c r="S21" s="258" t="str">
        <f>IFERROR(VLOOKUP(R16,得点,12,FALSE),"")</f>
        <v/>
      </c>
      <c r="T21" s="788"/>
      <c r="Z21" s="787"/>
      <c r="AA21" s="256" t="str">
        <f>IFERROR(VLOOKUP(AA16,得点,5,FALSE),"")</f>
        <v/>
      </c>
      <c r="AB21" s="437" t="s">
        <v>52</v>
      </c>
      <c r="AC21" s="437"/>
      <c r="AD21" s="258" t="str">
        <f>IFERROR(VLOOKUP(AA16,得点,12,FALSE),"")</f>
        <v/>
      </c>
      <c r="AE21" s="788"/>
      <c r="AH21" s="3"/>
      <c r="AI21" s="3"/>
      <c r="AJ21" s="3"/>
      <c r="AK21" s="3"/>
      <c r="AL21" s="787"/>
      <c r="AM21" s="256" t="str">
        <f>IFERROR(VLOOKUP(AO16,得点,5,FALSE),"")</f>
        <v/>
      </c>
      <c r="AN21" s="437" t="s">
        <v>52</v>
      </c>
      <c r="AO21" s="437"/>
      <c r="AP21" s="258" t="str">
        <f>IFERROR(VLOOKUP(AO16,得点,12,FALSE),"")</f>
        <v/>
      </c>
      <c r="AQ21" s="788"/>
      <c r="AS21" s="3"/>
      <c r="AT21" s="3"/>
      <c r="AU21" s="244"/>
      <c r="AV21" s="244"/>
      <c r="AW21" s="244"/>
    </row>
    <row r="22" spans="1:49" ht="22" customHeight="1" x14ac:dyDescent="0.6">
      <c r="C22" s="267" t="str">
        <f>IFERROR(VLOOKUP(D16,得点,6,FALSE),"")</f>
        <v/>
      </c>
      <c r="D22" s="244"/>
      <c r="E22" s="437" t="str">
        <f>IF(AND(C18="",H18=""),"",IF(C18=H18,$B$7,""))</f>
        <v/>
      </c>
      <c r="F22" s="437"/>
      <c r="G22" s="245"/>
      <c r="H22" s="268" t="str">
        <f>IFERROR(VLOOKUP(D16,得点,13,FALSE),"")</f>
        <v/>
      </c>
      <c r="O22" s="267" t="str">
        <f>IFERROR(VLOOKUP(R16,得点,6,FALSE),"")</f>
        <v/>
      </c>
      <c r="P22" s="244"/>
      <c r="Q22" s="437" t="str">
        <f>IF(AND(O18="",T18=""),"",IF(O18=T18,$B$7,""))</f>
        <v/>
      </c>
      <c r="R22" s="437"/>
      <c r="S22" s="245"/>
      <c r="T22" s="268" t="str">
        <f>IFERROR(VLOOKUP(R16,得点,13,FALSE),"")</f>
        <v/>
      </c>
      <c r="Z22" s="267" t="str">
        <f>IFERROR(VLOOKUP(AA16,得点,6,FALSE),"")</f>
        <v/>
      </c>
      <c r="AA22" s="244"/>
      <c r="AB22" s="437" t="str">
        <f>IF(AND(Z18="",AE18=""),"",IF(Z18=AE18,$B$7,""))</f>
        <v/>
      </c>
      <c r="AC22" s="437"/>
      <c r="AD22" s="245"/>
      <c r="AE22" s="268" t="str">
        <f>IFERROR(VLOOKUP(AA16,得点,13,FALSE),"")</f>
        <v/>
      </c>
      <c r="AH22" s="3"/>
      <c r="AI22" s="3"/>
      <c r="AJ22" s="3"/>
      <c r="AK22" s="3"/>
      <c r="AL22" s="283" t="str">
        <f>IFERROR(VLOOKUP(AO16,得点,6,FALSE),"")</f>
        <v/>
      </c>
      <c r="AM22" s="244"/>
      <c r="AN22" s="437" t="str">
        <f>IF(AND(AL18="",AQ18=""),"",IF(AL18=AQ18,$B$7,""))</f>
        <v/>
      </c>
      <c r="AO22" s="437"/>
      <c r="AP22" s="245"/>
      <c r="AQ22" s="268" t="str">
        <f>IFERROR(VLOOKUP(AO16,得点,13,FALSE),"")</f>
        <v/>
      </c>
      <c r="AS22" s="3"/>
      <c r="AT22" s="3"/>
      <c r="AU22" s="244"/>
      <c r="AV22" s="244"/>
      <c r="AW22" s="244"/>
    </row>
    <row r="23" spans="1:49" ht="21" customHeight="1" x14ac:dyDescent="0.6">
      <c r="B23" s="764" t="str">
        <f>IFERROR(VLOOKUP(A28,entry_team,2,FALSE),"")</f>
        <v/>
      </c>
      <c r="C23" s="765"/>
      <c r="D23" s="239"/>
      <c r="E23" s="240"/>
      <c r="F23" s="239" t="s">
        <v>30</v>
      </c>
      <c r="G23" s="239"/>
      <c r="H23" s="764" t="str">
        <f>IFERROR(VLOOKUP(G28,entry_team,2,FALSE),"")</f>
        <v/>
      </c>
      <c r="I23" s="765"/>
      <c r="J23" s="240"/>
      <c r="K23" s="239"/>
      <c r="L23" s="240"/>
      <c r="M23" s="240"/>
      <c r="N23" s="764" t="str">
        <f>IFERROR(VLOOKUP(M28,entry_team,2,FALSE),"")</f>
        <v/>
      </c>
      <c r="O23" s="765"/>
      <c r="P23" s="239"/>
      <c r="Q23" s="240"/>
      <c r="R23" s="240"/>
      <c r="S23" s="239"/>
      <c r="T23" s="764" t="str">
        <f>IFERROR(VLOOKUP(S28,entry_team,2,FALSE),"")</f>
        <v/>
      </c>
      <c r="U23" s="765"/>
      <c r="V23" s="240"/>
      <c r="W23" s="240"/>
      <c r="X23" s="239"/>
      <c r="Y23" s="764" t="str">
        <f>IFERROR(VLOOKUP(X28,entry_team,2,FALSE),"")</f>
        <v/>
      </c>
      <c r="Z23" s="765"/>
      <c r="AA23" s="239"/>
      <c r="AB23" s="240"/>
      <c r="AC23" s="240"/>
      <c r="AD23" s="239"/>
      <c r="AE23" s="764" t="str">
        <f>IFERROR(VLOOKUP(AD28,entry_team,2,FALSE),"")</f>
        <v/>
      </c>
      <c r="AF23" s="765"/>
      <c r="AG23" s="239"/>
      <c r="AH23" s="239"/>
      <c r="AI23" s="240"/>
      <c r="AJ23" s="239"/>
      <c r="AK23" s="764" t="str">
        <f>IFERROR(VLOOKUP(AJ28,entry_team,2,FALSE),"")</f>
        <v/>
      </c>
      <c r="AL23" s="765"/>
      <c r="AM23" s="239"/>
      <c r="AN23" s="239"/>
      <c r="AO23" s="239"/>
      <c r="AP23" s="239"/>
      <c r="AQ23" s="764" t="str">
        <f>IFERROR(VLOOKUP(AP28,entry_team,2,FALSE),"")</f>
        <v/>
      </c>
      <c r="AR23" s="765"/>
      <c r="AS23" s="3"/>
      <c r="AT23" s="3"/>
      <c r="AU23" s="244"/>
      <c r="AV23" s="244"/>
      <c r="AW23" s="244"/>
    </row>
    <row r="24" spans="1:49" ht="21" customHeight="1" x14ac:dyDescent="0.6">
      <c r="B24" s="766"/>
      <c r="C24" s="767"/>
      <c r="D24" s="239"/>
      <c r="E24" s="240"/>
      <c r="F24" s="239"/>
      <c r="G24" s="239"/>
      <c r="H24" s="766"/>
      <c r="I24" s="767"/>
      <c r="J24" s="240"/>
      <c r="K24" s="239"/>
      <c r="L24" s="240"/>
      <c r="M24" s="240"/>
      <c r="N24" s="766"/>
      <c r="O24" s="767"/>
      <c r="P24" s="239"/>
      <c r="Q24" s="240"/>
      <c r="R24" s="240"/>
      <c r="S24" s="239"/>
      <c r="T24" s="766"/>
      <c r="U24" s="767"/>
      <c r="V24" s="240"/>
      <c r="W24" s="240"/>
      <c r="X24" s="239"/>
      <c r="Y24" s="766"/>
      <c r="Z24" s="767"/>
      <c r="AA24" s="239"/>
      <c r="AB24" s="240"/>
      <c r="AC24" s="240"/>
      <c r="AD24" s="239"/>
      <c r="AE24" s="766"/>
      <c r="AF24" s="767"/>
      <c r="AG24" s="239"/>
      <c r="AH24" s="239"/>
      <c r="AI24" s="240"/>
      <c r="AJ24" s="239"/>
      <c r="AK24" s="766"/>
      <c r="AL24" s="767"/>
      <c r="AM24" s="239"/>
      <c r="AN24" s="239"/>
      <c r="AO24" s="239"/>
      <c r="AP24" s="239"/>
      <c r="AQ24" s="766"/>
      <c r="AR24" s="767"/>
      <c r="AS24" s="3"/>
      <c r="AT24" s="3"/>
      <c r="AU24" s="244"/>
      <c r="AV24" s="244"/>
      <c r="AW24" s="244"/>
    </row>
    <row r="25" spans="1:49" ht="21" customHeight="1" x14ac:dyDescent="0.6">
      <c r="B25" s="766"/>
      <c r="C25" s="767"/>
      <c r="D25" s="789" t="str">
        <f>IFERROR(VLOOKUP(A28,entry_team,5,FALSE),"")</f>
        <v/>
      </c>
      <c r="E25" s="240"/>
      <c r="F25" s="239"/>
      <c r="G25" s="239"/>
      <c r="H25" s="766"/>
      <c r="I25" s="767"/>
      <c r="J25" s="789" t="str">
        <f>IFERROR(VLOOKUP(G28,entry_team,5,FALSE),"")</f>
        <v/>
      </c>
      <c r="K25" s="239"/>
      <c r="L25" s="240"/>
      <c r="M25" s="240"/>
      <c r="N25" s="766"/>
      <c r="O25" s="767"/>
      <c r="P25" s="239"/>
      <c r="Q25" s="240"/>
      <c r="R25" s="240"/>
      <c r="S25" s="239"/>
      <c r="T25" s="766"/>
      <c r="U25" s="767"/>
      <c r="V25" s="789" t="str">
        <f>IFERROR(VLOOKUP(S28,entry_team,5,FALSE),"")</f>
        <v/>
      </c>
      <c r="W25" s="240"/>
      <c r="X25" s="239"/>
      <c r="Y25" s="766"/>
      <c r="Z25" s="767"/>
      <c r="AA25" s="789" t="str">
        <f>IFERROR(VLOOKUP(X28,entry_team,5,FALSE),"")</f>
        <v/>
      </c>
      <c r="AB25" s="240"/>
      <c r="AC25" s="240"/>
      <c r="AD25" s="239"/>
      <c r="AE25" s="766"/>
      <c r="AF25" s="767"/>
      <c r="AG25" s="789" t="str">
        <f>IFERROR(VLOOKUP(AD28,entry_team,5,FALSE),"")</f>
        <v/>
      </c>
      <c r="AH25" s="239"/>
      <c r="AI25" s="240"/>
      <c r="AJ25" s="239"/>
      <c r="AK25" s="766"/>
      <c r="AL25" s="767"/>
      <c r="AM25" s="789" t="str">
        <f>IFERROR(VLOOKUP(AJ28,entry_team,5,FALSE),"")</f>
        <v/>
      </c>
      <c r="AN25" s="239"/>
      <c r="AO25" s="239"/>
      <c r="AP25" s="239"/>
      <c r="AQ25" s="766"/>
      <c r="AR25" s="767"/>
      <c r="AS25" s="789" t="str">
        <f>IFERROR(VLOOKUP(AP28,entry_team,5,FALSE),"")</f>
        <v/>
      </c>
      <c r="AT25" s="3"/>
      <c r="AU25" s="244"/>
      <c r="AV25" s="244"/>
      <c r="AW25" s="244"/>
    </row>
    <row r="26" spans="1:49" ht="21" customHeight="1" x14ac:dyDescent="0.6">
      <c r="B26" s="766"/>
      <c r="C26" s="767"/>
      <c r="D26" s="789"/>
      <c r="E26" s="240"/>
      <c r="F26" s="239"/>
      <c r="G26" s="239"/>
      <c r="H26" s="766"/>
      <c r="I26" s="767"/>
      <c r="J26" s="789"/>
      <c r="K26" s="239"/>
      <c r="L26" s="240"/>
      <c r="M26" s="240"/>
      <c r="N26" s="766"/>
      <c r="O26" s="767"/>
      <c r="P26" s="789" t="str">
        <f>IFERROR(VLOOKUP(M28,entry_team,5,FALSE),"")</f>
        <v/>
      </c>
      <c r="Q26" s="240"/>
      <c r="R26" s="240"/>
      <c r="S26" s="239"/>
      <c r="T26" s="766"/>
      <c r="U26" s="767"/>
      <c r="V26" s="789"/>
      <c r="W26" s="240"/>
      <c r="X26" s="239"/>
      <c r="Y26" s="766"/>
      <c r="Z26" s="767"/>
      <c r="AA26" s="789"/>
      <c r="AB26" s="240"/>
      <c r="AC26" s="240"/>
      <c r="AD26" s="239"/>
      <c r="AE26" s="766"/>
      <c r="AF26" s="767"/>
      <c r="AG26" s="789"/>
      <c r="AH26" s="239"/>
      <c r="AI26" s="240"/>
      <c r="AJ26" s="239"/>
      <c r="AK26" s="766"/>
      <c r="AL26" s="767"/>
      <c r="AM26" s="789"/>
      <c r="AN26" s="239"/>
      <c r="AO26" s="239"/>
      <c r="AP26" s="239"/>
      <c r="AQ26" s="766"/>
      <c r="AR26" s="767"/>
      <c r="AS26" s="789"/>
      <c r="AT26" s="3"/>
      <c r="AU26" s="244"/>
      <c r="AV26" s="244"/>
      <c r="AW26" s="244"/>
    </row>
    <row r="27" spans="1:49" ht="21" customHeight="1" x14ac:dyDescent="0.6">
      <c r="B27" s="766"/>
      <c r="C27" s="767"/>
      <c r="D27" s="789"/>
      <c r="E27" s="240"/>
      <c r="F27" s="239"/>
      <c r="G27" s="239"/>
      <c r="H27" s="766"/>
      <c r="I27" s="767"/>
      <c r="J27" s="789"/>
      <c r="K27" s="239"/>
      <c r="L27" s="239"/>
      <c r="M27" s="240"/>
      <c r="N27" s="766"/>
      <c r="O27" s="767"/>
      <c r="P27" s="789"/>
      <c r="Q27" s="240"/>
      <c r="R27" s="240"/>
      <c r="S27" s="239"/>
      <c r="T27" s="766"/>
      <c r="U27" s="767"/>
      <c r="V27" s="789"/>
      <c r="W27" s="240"/>
      <c r="X27" s="239"/>
      <c r="Y27" s="766"/>
      <c r="Z27" s="767"/>
      <c r="AA27" s="789"/>
      <c r="AB27" s="239"/>
      <c r="AC27" s="240"/>
      <c r="AD27" s="239"/>
      <c r="AE27" s="766"/>
      <c r="AF27" s="767"/>
      <c r="AG27" s="789"/>
      <c r="AH27" s="239"/>
      <c r="AI27" s="240"/>
      <c r="AJ27" s="239"/>
      <c r="AK27" s="766"/>
      <c r="AL27" s="767"/>
      <c r="AM27" s="789"/>
      <c r="AN27" s="239"/>
      <c r="AO27" s="239"/>
      <c r="AP27" s="239"/>
      <c r="AQ27" s="766"/>
      <c r="AR27" s="767"/>
      <c r="AS27" s="789"/>
      <c r="AT27" s="3"/>
      <c r="AU27" s="244"/>
      <c r="AV27" s="244"/>
      <c r="AW27" s="244"/>
    </row>
    <row r="28" spans="1:49" ht="21" customHeight="1" x14ac:dyDescent="0.6">
      <c r="A28" s="232">
        <v>6</v>
      </c>
      <c r="B28" s="768"/>
      <c r="C28" s="769"/>
      <c r="D28" s="789"/>
      <c r="E28" s="241"/>
      <c r="F28" s="241"/>
      <c r="G28" s="231">
        <v>3</v>
      </c>
      <c r="H28" s="768"/>
      <c r="I28" s="769"/>
      <c r="J28" s="789"/>
      <c r="K28" s="241"/>
      <c r="L28" s="241"/>
      <c r="M28" s="231">
        <v>2</v>
      </c>
      <c r="N28" s="768"/>
      <c r="O28" s="769"/>
      <c r="P28" s="789"/>
      <c r="Q28" s="241"/>
      <c r="R28" s="241"/>
      <c r="S28" s="231">
        <v>7</v>
      </c>
      <c r="T28" s="768"/>
      <c r="U28" s="769"/>
      <c r="V28" s="789"/>
      <c r="W28" s="241"/>
      <c r="X28" s="231">
        <v>5</v>
      </c>
      <c r="Y28" s="768"/>
      <c r="Z28" s="769"/>
      <c r="AA28" s="789"/>
      <c r="AB28" s="242"/>
      <c r="AC28" s="242"/>
      <c r="AD28" s="230">
        <v>4</v>
      </c>
      <c r="AE28" s="768"/>
      <c r="AF28" s="769"/>
      <c r="AG28" s="789"/>
      <c r="AH28" s="242"/>
      <c r="AI28" s="242"/>
      <c r="AJ28" s="230">
        <v>1</v>
      </c>
      <c r="AK28" s="768"/>
      <c r="AL28" s="769"/>
      <c r="AM28" s="789"/>
      <c r="AN28" s="242"/>
      <c r="AO28" s="242"/>
      <c r="AP28" s="230">
        <v>8</v>
      </c>
      <c r="AQ28" s="768"/>
      <c r="AR28" s="769"/>
      <c r="AS28" s="789"/>
      <c r="AT28" s="3"/>
      <c r="AU28" s="244"/>
      <c r="AV28" s="244"/>
      <c r="AW28" s="244"/>
    </row>
    <row r="29" spans="1:49" ht="55" customHeight="1" x14ac:dyDescent="0.6">
      <c r="A29" s="232"/>
      <c r="B29" s="243"/>
      <c r="C29" s="243"/>
      <c r="D29" s="241"/>
      <c r="E29" s="241"/>
      <c r="F29" s="241"/>
      <c r="G29" s="231"/>
      <c r="H29" s="243"/>
      <c r="I29" s="243"/>
      <c r="J29" s="241"/>
      <c r="K29" s="241"/>
      <c r="L29" s="241"/>
      <c r="M29" s="231"/>
      <c r="N29" s="243"/>
      <c r="O29" s="243"/>
      <c r="P29" s="241"/>
      <c r="Q29" s="241"/>
      <c r="R29" s="241"/>
      <c r="S29" s="231"/>
      <c r="T29" s="243"/>
      <c r="U29" s="243"/>
      <c r="V29" s="241"/>
      <c r="W29" s="241"/>
      <c r="X29" s="231"/>
      <c r="Y29" s="243"/>
      <c r="Z29" s="243"/>
      <c r="AA29" s="241"/>
      <c r="AB29" s="242"/>
      <c r="AC29" s="242"/>
      <c r="AD29" s="230"/>
      <c r="AE29" s="243"/>
      <c r="AF29" s="243"/>
      <c r="AG29" s="242"/>
      <c r="AH29" s="242"/>
      <c r="AI29" s="242"/>
      <c r="AJ29" s="230"/>
      <c r="AK29" s="243"/>
      <c r="AL29" s="243"/>
      <c r="AM29" s="242"/>
      <c r="AN29" s="242"/>
      <c r="AO29" s="242"/>
      <c r="AP29" s="230"/>
      <c r="AQ29" s="243"/>
      <c r="AR29" s="243"/>
      <c r="AS29" s="3"/>
      <c r="AT29" s="3"/>
      <c r="AU29" s="244"/>
      <c r="AV29" s="244"/>
      <c r="AW29" s="244"/>
    </row>
    <row r="30" spans="1:49" ht="34" customHeight="1" x14ac:dyDescent="0.6">
      <c r="A30" s="781" t="s">
        <v>126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  <c r="M30" s="781"/>
      <c r="N30" s="781"/>
      <c r="O30" s="781"/>
      <c r="P30" s="781"/>
      <c r="Q30" s="781"/>
      <c r="R30" s="781"/>
      <c r="S30" s="781"/>
      <c r="T30" s="781"/>
      <c r="U30" s="781"/>
      <c r="V30" s="781"/>
      <c r="W30" s="781"/>
      <c r="X30" s="781"/>
      <c r="Y30" s="781"/>
      <c r="Z30" s="781"/>
      <c r="AA30" s="781"/>
      <c r="AB30" s="781"/>
      <c r="AC30" s="781"/>
      <c r="AD30" s="781"/>
      <c r="AE30" s="781"/>
      <c r="AF30" s="781"/>
      <c r="AG30" s="781"/>
      <c r="AH30" s="781"/>
      <c r="AI30" s="781"/>
      <c r="AJ30" s="781"/>
      <c r="AK30" s="781"/>
      <c r="AL30" s="781"/>
      <c r="AM30" s="781"/>
      <c r="AN30" s="781"/>
      <c r="AO30" s="781"/>
      <c r="AP30" s="781"/>
      <c r="AQ30" s="781"/>
      <c r="AR30" s="781"/>
      <c r="AS30" s="781"/>
      <c r="AU30" s="244"/>
      <c r="AV30" s="244"/>
      <c r="AW30" s="244"/>
    </row>
    <row r="31" spans="1:49" ht="30" customHeight="1" x14ac:dyDescent="0.95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712" t="s">
        <v>211</v>
      </c>
      <c r="U31" s="712"/>
      <c r="V31" s="712"/>
      <c r="W31" s="712"/>
      <c r="X31" s="712"/>
      <c r="Y31" s="71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U31" s="244"/>
      <c r="AV31" s="244"/>
      <c r="AW31" s="244"/>
    </row>
    <row r="32" spans="1:49" ht="30" customHeight="1" x14ac:dyDescent="0.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770" t="e">
        <f>IF(SUM(#REF!)=SUM(#REF!),"",IF(SUM(#REF!)&gt;SUM(#REF!),#REF!,#REF!))</f>
        <v>#REF!</v>
      </c>
      <c r="S32" s="770"/>
      <c r="T32" s="770"/>
      <c r="U32" s="770"/>
      <c r="V32" s="770"/>
      <c r="W32" s="770"/>
      <c r="X32" s="770"/>
      <c r="Y32" s="770"/>
      <c r="Z32" s="770"/>
      <c r="AA32" s="77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U32" s="244"/>
      <c r="AV32" s="244"/>
      <c r="AW32" s="246"/>
    </row>
    <row r="33" spans="1:57" s="7" customFormat="1" ht="21" customHeight="1" x14ac:dyDescent="0.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V33" s="275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248"/>
      <c r="AV33" s="246"/>
      <c r="AW33" s="246"/>
    </row>
    <row r="34" spans="1:57" ht="21" customHeight="1" x14ac:dyDescent="0.6">
      <c r="A34" s="40"/>
      <c r="B34" s="1"/>
      <c r="C34" s="1"/>
      <c r="D34" s="12"/>
      <c r="E34" s="12"/>
      <c r="F34" s="13"/>
      <c r="G34" s="13"/>
      <c r="H34" s="13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34"/>
      <c r="T34" s="34"/>
      <c r="U34" s="743" t="s">
        <v>208</v>
      </c>
      <c r="V34" s="790"/>
      <c r="W34" s="16"/>
      <c r="X34" s="16"/>
      <c r="Y34" s="16"/>
      <c r="Z34" s="16"/>
      <c r="AA34" s="13"/>
      <c r="AB34" s="13"/>
      <c r="AC34" s="13"/>
      <c r="AD34" s="13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3"/>
      <c r="AP34" s="1"/>
      <c r="AQ34" s="1"/>
      <c r="AT34" s="3"/>
      <c r="AU34" s="244"/>
      <c r="AV34" s="244"/>
      <c r="AW34" s="244"/>
      <c r="BB34" s="233"/>
    </row>
    <row r="35" spans="1:57" ht="21" customHeight="1" thickBot="1" x14ac:dyDescent="0.7">
      <c r="A35" s="40" t="s">
        <v>37</v>
      </c>
      <c r="B35" s="1"/>
      <c r="C35" s="1"/>
      <c r="D35" s="12"/>
      <c r="E35" s="12"/>
      <c r="F35" s="13"/>
      <c r="G35" s="13"/>
      <c r="H35" s="13"/>
      <c r="I35" s="14"/>
      <c r="J35" s="14"/>
      <c r="K35" s="14"/>
      <c r="L35" s="289">
        <f>SUM(T36:T40)</f>
        <v>0</v>
      </c>
      <c r="M35" s="278"/>
      <c r="N35" s="279"/>
      <c r="O35" s="279"/>
      <c r="P35" s="279"/>
      <c r="Q35" s="279"/>
      <c r="R35" s="279"/>
      <c r="S35" s="280"/>
      <c r="T35" s="280"/>
      <c r="U35" s="791"/>
      <c r="V35" s="792"/>
      <c r="W35" s="783" t="str">
        <f>IFERROR(VLOOKUP(U34,schedule,2,FALSE),"")</f>
        <v/>
      </c>
      <c r="X35" s="783"/>
      <c r="Y35" s="279"/>
      <c r="Z35" s="279"/>
      <c r="AA35" s="279"/>
      <c r="AB35" s="278"/>
      <c r="AC35" s="278"/>
      <c r="AD35" s="278"/>
      <c r="AE35" s="278"/>
      <c r="AF35" s="278"/>
      <c r="AG35" s="278"/>
      <c r="AH35" s="289">
        <f>SUM(Y36:Y40)</f>
        <v>0</v>
      </c>
      <c r="AI35" s="14"/>
      <c r="AJ35" s="13"/>
      <c r="AK35" s="1"/>
      <c r="AL35" s="1"/>
      <c r="AO35" s="3"/>
      <c r="AP35" s="3"/>
      <c r="AQ35" s="10"/>
      <c r="AR35" s="3"/>
      <c r="AS35" s="3"/>
      <c r="AT35" s="3"/>
      <c r="AU35" s="244"/>
      <c r="AV35" s="244"/>
      <c r="AW35" s="244"/>
      <c r="AZ35" s="35"/>
      <c r="BA35" s="35"/>
      <c r="BB35" s="36"/>
    </row>
    <row r="36" spans="1:57" ht="21" customHeight="1" x14ac:dyDescent="0.6">
      <c r="A36" s="1"/>
      <c r="B36" s="1"/>
      <c r="C36" s="1"/>
      <c r="D36" s="12"/>
      <c r="E36" s="12"/>
      <c r="F36" s="13"/>
      <c r="G36" s="13"/>
      <c r="H36" s="13"/>
      <c r="I36" s="14"/>
      <c r="J36" s="14"/>
      <c r="K36" s="276"/>
      <c r="L36" s="14"/>
      <c r="M36" s="14"/>
      <c r="N36" s="13"/>
      <c r="O36" s="13"/>
      <c r="P36" s="13"/>
      <c r="Q36" s="13"/>
      <c r="R36" s="13"/>
      <c r="S36" s="34"/>
      <c r="T36" s="721" t="str">
        <f>IFERROR(VLOOKUP(U34,得点,7,FALSE),"")</f>
        <v/>
      </c>
      <c r="U36" s="256" t="str">
        <f>IFERROR(VLOOKUP(U34,得点,2,FALSE),"")</f>
        <v/>
      </c>
      <c r="V36" s="437" t="s">
        <v>55</v>
      </c>
      <c r="W36" s="437"/>
      <c r="X36" s="258" t="str">
        <f>IFERROR(VLOOKUP(U34,得点,9,FALSE),"")</f>
        <v/>
      </c>
      <c r="Y36" s="721" t="str">
        <f>IFERROR(VLOOKUP(U34,得点,14,FALSE),"")</f>
        <v/>
      </c>
      <c r="Z36" s="13"/>
      <c r="AA36" s="13"/>
      <c r="AB36" s="14"/>
      <c r="AC36" s="14"/>
      <c r="AD36" s="14"/>
      <c r="AE36" s="14"/>
      <c r="AF36" s="14"/>
      <c r="AG36" s="14"/>
      <c r="AH36" s="14"/>
      <c r="AI36" s="277"/>
      <c r="AJ36" s="13"/>
      <c r="AK36" s="1"/>
      <c r="AL36" s="1"/>
      <c r="AO36" s="3"/>
      <c r="AP36" s="3"/>
      <c r="AQ36" s="10"/>
      <c r="AR36" s="3"/>
      <c r="AS36" s="3"/>
      <c r="AT36" s="3"/>
      <c r="AU36" s="736" t="s">
        <v>192</v>
      </c>
      <c r="AV36" s="736"/>
      <c r="AW36" s="736"/>
      <c r="AZ36" s="35"/>
      <c r="BA36" s="35"/>
      <c r="BB36" s="36"/>
    </row>
    <row r="37" spans="1:57" ht="21" customHeight="1" x14ac:dyDescent="0.6">
      <c r="A37" s="734"/>
      <c r="B37" s="734"/>
      <c r="C37" s="7"/>
      <c r="F37" s="7"/>
      <c r="K37" s="270"/>
      <c r="N37" s="13"/>
      <c r="O37" s="13"/>
      <c r="P37" s="13"/>
      <c r="Q37" s="13"/>
      <c r="R37" s="13"/>
      <c r="T37" s="721"/>
      <c r="U37" s="256" t="str">
        <f>IFERROR(VLOOKUP(U34,得点,3,FALSE),"")</f>
        <v/>
      </c>
      <c r="V37" s="437" t="s">
        <v>54</v>
      </c>
      <c r="W37" s="437"/>
      <c r="X37" s="258" t="str">
        <f>IFERROR(VLOOKUP(U34,得点,10,FALSE),"")</f>
        <v/>
      </c>
      <c r="Y37" s="721"/>
      <c r="Z37" s="13"/>
      <c r="AA37" s="13"/>
      <c r="AI37" s="269"/>
      <c r="AJ37" s="1"/>
      <c r="AK37" s="1"/>
      <c r="AL37" s="1"/>
      <c r="AM37" s="13"/>
      <c r="AN37" s="13"/>
      <c r="AO37" s="1"/>
      <c r="AP37" s="8"/>
      <c r="AQ37" s="10"/>
      <c r="AT37" s="3"/>
      <c r="AU37" s="244"/>
      <c r="AV37" s="244"/>
      <c r="AW37" s="244"/>
      <c r="AZ37" s="35"/>
      <c r="BA37" s="35"/>
      <c r="BB37" s="36"/>
      <c r="BC37" s="41"/>
      <c r="BD37" s="41"/>
    </row>
    <row r="38" spans="1:57" ht="21" customHeight="1" x14ac:dyDescent="0.6">
      <c r="A38" s="1"/>
      <c r="B38" s="1"/>
      <c r="C38" s="1"/>
      <c r="F38" s="7"/>
      <c r="K38" s="273"/>
      <c r="N38" s="13"/>
      <c r="O38" s="13"/>
      <c r="P38" s="13"/>
      <c r="Q38" s="13"/>
      <c r="R38" s="13"/>
      <c r="S38" s="13"/>
      <c r="T38" s="721"/>
      <c r="U38" s="256" t="str">
        <f>IFERROR(VLOOKUP(U34,得点,4,FALSE),"")</f>
        <v/>
      </c>
      <c r="V38" s="437" t="s">
        <v>53</v>
      </c>
      <c r="W38" s="437"/>
      <c r="X38" s="258" t="str">
        <f>IFERROR(VLOOKUP(U34,得点,11,FALSE),"")</f>
        <v/>
      </c>
      <c r="Y38" s="721"/>
      <c r="Z38" s="13"/>
      <c r="AA38" s="8"/>
      <c r="AI38" s="269"/>
      <c r="AJ38" s="238"/>
      <c r="AK38" s="8"/>
      <c r="AL38" s="9"/>
      <c r="AM38" s="9"/>
      <c r="AN38" s="8"/>
      <c r="AO38" s="8"/>
      <c r="AP38" s="10"/>
      <c r="AQ38" s="3"/>
      <c r="AR38" s="3"/>
      <c r="AS38" s="3"/>
      <c r="AT38" s="3"/>
      <c r="AU38" s="244"/>
      <c r="AV38" s="244"/>
      <c r="AW38" s="244"/>
      <c r="AZ38" s="35"/>
      <c r="BA38" s="35"/>
      <c r="BB38" s="41"/>
      <c r="BC38" s="41"/>
      <c r="BD38" s="41"/>
    </row>
    <row r="39" spans="1:57" ht="21" customHeight="1" x14ac:dyDescent="0.6">
      <c r="C39" s="7"/>
      <c r="D39" s="25"/>
      <c r="E39" s="25"/>
      <c r="F39" s="11"/>
      <c r="G39" s="11"/>
      <c r="H39" s="11"/>
      <c r="I39" s="11"/>
      <c r="J39" s="743" t="s">
        <v>207</v>
      </c>
      <c r="K39" s="790"/>
      <c r="L39" s="11"/>
      <c r="M39" s="11"/>
      <c r="N39" s="11"/>
      <c r="O39" s="11"/>
      <c r="P39" s="11"/>
      <c r="Q39" s="11"/>
      <c r="R39" s="11"/>
      <c r="S39" s="11"/>
      <c r="T39" s="721"/>
      <c r="U39" s="256" t="str">
        <f>IFERROR(VLOOKUP(U34,得点,5,FALSE),"")</f>
        <v/>
      </c>
      <c r="V39" s="437" t="s">
        <v>52</v>
      </c>
      <c r="W39" s="437"/>
      <c r="X39" s="258" t="str">
        <f>IFERROR(VLOOKUP(U34,得点,12,FALSE),"")</f>
        <v/>
      </c>
      <c r="Y39" s="721"/>
      <c r="AC39" s="11"/>
      <c r="AD39" s="9"/>
      <c r="AE39" s="10"/>
      <c r="AF39" s="10"/>
      <c r="AG39" s="3"/>
      <c r="AH39" s="3"/>
      <c r="AI39" s="793" t="s">
        <v>198</v>
      </c>
      <c r="AJ39" s="761"/>
      <c r="AL39" s="3"/>
      <c r="AM39" s="3"/>
      <c r="AN39" s="3"/>
      <c r="AO39" s="3"/>
      <c r="AP39" s="3"/>
      <c r="AQ39" s="3"/>
      <c r="AR39" s="3"/>
      <c r="AS39" s="3"/>
      <c r="AT39" s="3"/>
      <c r="AU39" s="244"/>
      <c r="AV39" s="244"/>
      <c r="AW39" s="244"/>
      <c r="AZ39" s="35"/>
      <c r="BA39" s="35"/>
      <c r="BB39" s="36"/>
    </row>
    <row r="40" spans="1:57" ht="22" customHeight="1" thickBot="1" x14ac:dyDescent="0.7">
      <c r="C40" s="7"/>
      <c r="F40" s="289">
        <f>SUM(I41:I45)</f>
        <v>0</v>
      </c>
      <c r="G40" s="281"/>
      <c r="H40" s="281"/>
      <c r="I40" s="281"/>
      <c r="J40" s="791"/>
      <c r="K40" s="792"/>
      <c r="L40" s="783" t="str">
        <f>IFERROR(VLOOKUP(J39,schedule,2,FALSE),"")</f>
        <v/>
      </c>
      <c r="M40" s="783"/>
      <c r="N40" s="281"/>
      <c r="O40" s="281"/>
      <c r="P40" s="281"/>
      <c r="Q40" s="289">
        <f>SUM(N41:N45)</f>
        <v>0</v>
      </c>
      <c r="T40" s="263" t="str">
        <f>IFERROR(VLOOKUP(U34,得点,6,FALSE),"")</f>
        <v/>
      </c>
      <c r="U40" s="244"/>
      <c r="V40" s="437" t="str">
        <f>IF(AND(T36="",Y36=""),"",IF(T36=Y36,$A$35,""))</f>
        <v/>
      </c>
      <c r="W40" s="437"/>
      <c r="X40" s="245"/>
      <c r="Y40" s="263" t="str">
        <f>IFERROR(VLOOKUP(U34,得点,13,FALSE),"")</f>
        <v/>
      </c>
      <c r="AB40" s="13"/>
      <c r="AC40" s="289" t="e">
        <f>SUM(AF41+AF45)</f>
        <v>#VALUE!</v>
      </c>
      <c r="AD40" s="282"/>
      <c r="AE40" s="282"/>
      <c r="AF40" s="282"/>
      <c r="AG40" s="783" t="str">
        <f>IFERROR(VLOOKUP(AI39,schedule,2,FALSE),"")</f>
        <v/>
      </c>
      <c r="AH40" s="783"/>
      <c r="AI40" s="794"/>
      <c r="AJ40" s="795"/>
      <c r="AK40" s="282"/>
      <c r="AL40" s="282"/>
      <c r="AM40" s="282"/>
      <c r="AN40" s="289" t="e">
        <f>SUM(AK41+AK45)</f>
        <v>#VALUE!</v>
      </c>
      <c r="AO40" s="3"/>
      <c r="AP40" s="3"/>
      <c r="AQ40" s="3"/>
      <c r="AR40" s="3"/>
      <c r="AS40" s="3"/>
      <c r="AT40" s="3"/>
      <c r="AU40" s="247"/>
      <c r="AV40" s="247"/>
      <c r="AW40" s="247"/>
      <c r="AZ40" s="35"/>
      <c r="BA40" s="35"/>
      <c r="BB40" s="36"/>
    </row>
    <row r="41" spans="1:57" ht="21" customHeight="1" x14ac:dyDescent="0.6">
      <c r="C41" s="7"/>
      <c r="E41" s="270"/>
      <c r="F41" s="7"/>
      <c r="I41" s="721" t="str">
        <f>IFERROR(VLOOKUP(J39,得点,7,FALSE),"")</f>
        <v/>
      </c>
      <c r="J41" s="256" t="str">
        <f>IFERROR(VLOOKUP(J39,得点,2,FALSE),"")</f>
        <v/>
      </c>
      <c r="K41" s="437" t="s">
        <v>55</v>
      </c>
      <c r="L41" s="437"/>
      <c r="M41" s="258" t="str">
        <f>IFERROR(VLOOKUP(J39,得点,9,FALSE),"")</f>
        <v/>
      </c>
      <c r="N41" s="721" t="str">
        <f>IFERROR(VLOOKUP(J39,得点,14,FALSE),"")</f>
        <v/>
      </c>
      <c r="R41" s="269"/>
      <c r="AB41" s="271"/>
      <c r="AC41" s="13"/>
      <c r="AD41" s="3"/>
      <c r="AE41" s="3"/>
      <c r="AF41" s="721" t="str">
        <f>IFERROR(VLOOKUP(AI39,得点,7,FALSE),"")</f>
        <v/>
      </c>
      <c r="AG41" s="256" t="str">
        <f>IFERROR(VLOOKUP(AI39,得点,2,FALSE),"")</f>
        <v/>
      </c>
      <c r="AH41" s="437" t="s">
        <v>55</v>
      </c>
      <c r="AI41" s="437"/>
      <c r="AJ41" s="258" t="str">
        <f>IFERROR(VLOOKUP(AI39,得点,9,FALSE),"")</f>
        <v/>
      </c>
      <c r="AK41" s="721" t="str">
        <f>IFERROR(VLOOKUP(AI39,得点,14,FALSE),"")</f>
        <v/>
      </c>
      <c r="AL41" s="3"/>
      <c r="AM41" s="3"/>
      <c r="AN41" s="3"/>
      <c r="AO41" s="272"/>
      <c r="AP41" s="3"/>
      <c r="AQ41" s="3"/>
      <c r="AR41" s="3"/>
      <c r="AS41" s="3"/>
      <c r="AT41" s="3"/>
      <c r="AU41" s="736" t="s">
        <v>191</v>
      </c>
      <c r="AV41" s="736"/>
      <c r="AW41" s="736"/>
      <c r="AZ41" s="35"/>
      <c r="BA41" s="35"/>
      <c r="BB41" s="37"/>
    </row>
    <row r="42" spans="1:57" ht="21" customHeight="1" x14ac:dyDescent="0.6">
      <c r="C42" s="7"/>
      <c r="E42" s="270"/>
      <c r="F42" s="7"/>
      <c r="I42" s="721"/>
      <c r="J42" s="256" t="str">
        <f>IFERROR(VLOOKUP(J39,得点,3,FALSE),"")</f>
        <v/>
      </c>
      <c r="K42" s="437" t="s">
        <v>54</v>
      </c>
      <c r="L42" s="437"/>
      <c r="M42" s="258" t="str">
        <f>IFERROR(VLOOKUP(J39,得点,10,FALSE),"")</f>
        <v/>
      </c>
      <c r="N42" s="721"/>
      <c r="R42" s="269"/>
      <c r="AB42" s="270"/>
      <c r="AC42" s="13"/>
      <c r="AD42" s="3"/>
      <c r="AE42" s="3"/>
      <c r="AF42" s="721"/>
      <c r="AG42" s="256" t="str">
        <f>IFERROR(VLOOKUP(AI39,得点,3,FALSE),"")</f>
        <v/>
      </c>
      <c r="AH42" s="437" t="s">
        <v>54</v>
      </c>
      <c r="AI42" s="437"/>
      <c r="AJ42" s="258" t="str">
        <f>IFERROR(VLOOKUP(AI39,得点,10,FALSE),"")</f>
        <v/>
      </c>
      <c r="AK42" s="721"/>
      <c r="AL42" s="3"/>
      <c r="AM42" s="3"/>
      <c r="AN42" s="3"/>
      <c r="AO42" s="272"/>
      <c r="AP42" s="3"/>
      <c r="AQ42" s="3"/>
      <c r="AT42" s="3"/>
      <c r="AU42" s="244"/>
      <c r="AV42" s="244"/>
      <c r="AW42" s="244"/>
      <c r="AZ42" s="35"/>
      <c r="BA42" s="35"/>
      <c r="BB42" s="36"/>
    </row>
    <row r="43" spans="1:57" ht="21" customHeight="1" x14ac:dyDescent="0.6">
      <c r="C43" s="7"/>
      <c r="E43" s="274"/>
      <c r="F43" s="7"/>
      <c r="I43" s="721"/>
      <c r="J43" s="256" t="str">
        <f>IFERROR(VLOOKUP(J39,得点,4,FALSE),"")</f>
        <v/>
      </c>
      <c r="K43" s="437" t="s">
        <v>53</v>
      </c>
      <c r="L43" s="437"/>
      <c r="M43" s="258" t="str">
        <f>IFERROR(VLOOKUP(J39,得点,11,FALSE),"")</f>
        <v/>
      </c>
      <c r="N43" s="721"/>
      <c r="R43" s="269"/>
      <c r="S43" s="32"/>
      <c r="AB43" s="273"/>
      <c r="AD43" s="13"/>
      <c r="AE43" s="3"/>
      <c r="AF43" s="721"/>
      <c r="AG43" s="256" t="str">
        <f>IFERROR(VLOOKUP(AI39,得点,4,FALSE),"")</f>
        <v/>
      </c>
      <c r="AH43" s="437" t="s">
        <v>53</v>
      </c>
      <c r="AI43" s="437"/>
      <c r="AJ43" s="258" t="str">
        <f>IFERROR(VLOOKUP(AI39,得点,11,FALSE),"")</f>
        <v/>
      </c>
      <c r="AK43" s="721"/>
      <c r="AL43" s="3"/>
      <c r="AM43" s="3"/>
      <c r="AN43" s="3"/>
      <c r="AO43" s="269"/>
      <c r="AP43" s="32"/>
      <c r="AQ43" s="3"/>
      <c r="AR43" s="3"/>
      <c r="AS43" s="3"/>
      <c r="AT43" s="3"/>
      <c r="AU43" s="244"/>
      <c r="AV43" s="244"/>
      <c r="AW43" s="244"/>
      <c r="AZ43" s="35"/>
      <c r="BA43" s="35"/>
      <c r="BB43" s="35"/>
    </row>
    <row r="44" spans="1:57" ht="21" customHeight="1" x14ac:dyDescent="0.6">
      <c r="C44" s="7"/>
      <c r="D44" s="754" t="s">
        <v>201</v>
      </c>
      <c r="E44" s="798"/>
      <c r="F44" s="7"/>
      <c r="I44" s="721"/>
      <c r="J44" s="256" t="str">
        <f>IFERROR(VLOOKUP(J39,得点,5,FALSE),"")</f>
        <v/>
      </c>
      <c r="K44" s="437" t="s">
        <v>52</v>
      </c>
      <c r="L44" s="437"/>
      <c r="M44" s="258" t="str">
        <f>IFERROR(VLOOKUP(J39,得点,12,FALSE),"")</f>
        <v/>
      </c>
      <c r="N44" s="721"/>
      <c r="R44" s="796" t="s">
        <v>200</v>
      </c>
      <c r="S44" s="743"/>
      <c r="AA44" s="743" t="s">
        <v>202</v>
      </c>
      <c r="AB44" s="790"/>
      <c r="AD44" s="3"/>
      <c r="AE44" s="3"/>
      <c r="AF44" s="721"/>
      <c r="AG44" s="256" t="str">
        <f>IFERROR(VLOOKUP(AI39,得点,5,FALSE),"")</f>
        <v/>
      </c>
      <c r="AH44" s="437" t="s">
        <v>52</v>
      </c>
      <c r="AI44" s="437"/>
      <c r="AJ44" s="258" t="str">
        <f>IFERROR(VLOOKUP(AI39,得点,12,FALSE),"")</f>
        <v/>
      </c>
      <c r="AK44" s="721"/>
      <c r="AL44" s="3"/>
      <c r="AM44" s="3"/>
      <c r="AN44" s="3"/>
      <c r="AO44" s="796" t="s">
        <v>197</v>
      </c>
      <c r="AP44" s="743"/>
      <c r="AQ44" s="3"/>
      <c r="AR44" s="3"/>
      <c r="AS44" s="3"/>
      <c r="AT44" s="3"/>
      <c r="AU44" s="244"/>
      <c r="AV44" s="244"/>
      <c r="AW44" s="244"/>
      <c r="AZ44" s="35"/>
      <c r="BA44" s="35"/>
      <c r="BB44" s="36"/>
    </row>
    <row r="45" spans="1:57" ht="22" customHeight="1" thickBot="1" x14ac:dyDescent="0.7">
      <c r="C45" s="290">
        <f>SUM(C46:C50)</f>
        <v>0</v>
      </c>
      <c r="D45" s="799"/>
      <c r="E45" s="800"/>
      <c r="F45" s="783" t="str">
        <f>IFERROR(VLOOKUP(D44,schedule,2,FALSE),"")</f>
        <v/>
      </c>
      <c r="G45" s="783"/>
      <c r="H45" s="290">
        <f>SUM(H46:H50)</f>
        <v>0</v>
      </c>
      <c r="I45" s="263" t="str">
        <f>IFERROR(VLOOKUP(J39,得点,6,FALSE),"")</f>
        <v/>
      </c>
      <c r="K45" s="730" t="str">
        <f>IF(AND(I41="",N41=""),"",IF(I41=N41,$A$35,""))</f>
        <v/>
      </c>
      <c r="L45" s="730"/>
      <c r="M45" s="3"/>
      <c r="N45" s="263" t="str">
        <f>IFERROR(VLOOKUP(J39,得点,13,FALSE),"")</f>
        <v/>
      </c>
      <c r="O45" s="290">
        <f>SUM(O46:O50)</f>
        <v>0</v>
      </c>
      <c r="P45" s="783" t="str">
        <f>IFERROR(VLOOKUP(R44,schedule,2,FALSE),"")</f>
        <v/>
      </c>
      <c r="Q45" s="783"/>
      <c r="R45" s="797"/>
      <c r="S45" s="791"/>
      <c r="T45" s="290">
        <f>SUM(T46:T50)</f>
        <v>0</v>
      </c>
      <c r="Z45" s="290">
        <f>SUM(Z46:Z50)</f>
        <v>0</v>
      </c>
      <c r="AA45" s="791"/>
      <c r="AB45" s="792"/>
      <c r="AC45" s="783" t="str">
        <f>IFERROR(VLOOKUP(AA44,schedule,2,FALSE),"")</f>
        <v/>
      </c>
      <c r="AD45" s="783"/>
      <c r="AE45" s="290">
        <f>SUM(AE46:AE50)</f>
        <v>0</v>
      </c>
      <c r="AF45" s="263" t="str">
        <f>IFERROR(VLOOKUP(AI39,得点,6,FALSE),"")</f>
        <v/>
      </c>
      <c r="AG45" s="244"/>
      <c r="AH45" s="437" t="str">
        <f>IF(AND(AF41="",AK41=""),"",IF(AF41=AK41,$A$35,""))</f>
        <v/>
      </c>
      <c r="AI45" s="437"/>
      <c r="AJ45" s="245"/>
      <c r="AK45" s="263" t="str">
        <f>IFERROR(VLOOKUP(AI39,得点,13,FALSE),"")</f>
        <v/>
      </c>
      <c r="AL45" s="290">
        <f>SUM(AL46:AL50)</f>
        <v>0</v>
      </c>
      <c r="AM45" s="783" t="str">
        <f>IFERROR(VLOOKUP(AO44,schedule,2,FALSE),"")</f>
        <v/>
      </c>
      <c r="AN45" s="783"/>
      <c r="AO45" s="797"/>
      <c r="AP45" s="791"/>
      <c r="AQ45" s="290">
        <f>SUM(AQ46:AQ50)</f>
        <v>0</v>
      </c>
      <c r="AR45" s="3"/>
      <c r="AS45" s="3"/>
      <c r="AT45" s="3"/>
      <c r="AU45" s="244"/>
      <c r="AV45" s="244"/>
      <c r="AW45" s="244"/>
      <c r="AZ45" s="35"/>
      <c r="BA45" s="35"/>
      <c r="BB45" s="43"/>
    </row>
    <row r="46" spans="1:57" ht="21" customHeight="1" x14ac:dyDescent="0.6">
      <c r="C46" s="787" t="str">
        <f>IFERROR(VLOOKUP(D44,得点,7,FALSE),"")</f>
        <v/>
      </c>
      <c r="D46" s="256" t="str">
        <f>IFERROR(VLOOKUP(D44,得点,2,FALSE),"")</f>
        <v/>
      </c>
      <c r="E46" s="437" t="s">
        <v>55</v>
      </c>
      <c r="F46" s="437"/>
      <c r="G46" s="258" t="str">
        <f>IFERROR(VLOOKUP(D44,得点,9,FALSE),"")</f>
        <v/>
      </c>
      <c r="H46" s="788" t="str">
        <f>IFERROR(VLOOKUP(D44,得点,14,FALSE),"")</f>
        <v/>
      </c>
      <c r="I46" s="269"/>
      <c r="O46" s="787" t="str">
        <f>IFERROR(VLOOKUP(R44,得点,7,FALSE),"")</f>
        <v/>
      </c>
      <c r="P46" s="256" t="str">
        <f>IFERROR(VLOOKUP(R44,得点,2,FALSE),"")</f>
        <v/>
      </c>
      <c r="Q46" s="437" t="s">
        <v>55</v>
      </c>
      <c r="R46" s="437"/>
      <c r="S46" s="258" t="str">
        <f>IFERROR(VLOOKUP(R44,得点,9,FALSE),"")</f>
        <v/>
      </c>
      <c r="T46" s="788" t="str">
        <f>IFERROR(VLOOKUP(R44,得点,14,FALSE),"")</f>
        <v/>
      </c>
      <c r="U46" s="269"/>
      <c r="Z46" s="787" t="str">
        <f>IFERROR(VLOOKUP(AA44,得点,7,FALSE),"")</f>
        <v/>
      </c>
      <c r="AA46" s="256" t="str">
        <f>IFERROR(VLOOKUP(AA44,得点,2,FALSE),"")</f>
        <v/>
      </c>
      <c r="AB46" s="437" t="s">
        <v>55</v>
      </c>
      <c r="AC46" s="437"/>
      <c r="AD46" s="258" t="str">
        <f>IFERROR(VLOOKUP(AA44,得点,9,FALSE),"")</f>
        <v/>
      </c>
      <c r="AE46" s="788" t="str">
        <f>IFERROR(VLOOKUP(AA44,得点,14,FALSE),"")</f>
        <v/>
      </c>
      <c r="AF46" s="269"/>
      <c r="AH46" s="3"/>
      <c r="AI46" s="3"/>
      <c r="AJ46" s="3"/>
      <c r="AK46" s="3"/>
      <c r="AL46" s="787" t="str">
        <f>IFERROR(VLOOKUP(AO44,得点,7,FALSE),"")</f>
        <v/>
      </c>
      <c r="AM46" s="256" t="str">
        <f>IFERROR(VLOOKUP(AO44,得点,2,FALSE),"")</f>
        <v/>
      </c>
      <c r="AN46" s="437" t="s">
        <v>55</v>
      </c>
      <c r="AO46" s="437"/>
      <c r="AP46" s="258" t="str">
        <f>IFERROR(VLOOKUP(AO44,得点,9,FALSE),"")</f>
        <v/>
      </c>
      <c r="AQ46" s="788" t="str">
        <f>IFERROR(VLOOKUP(AO44,得点,14,FALSE),"")</f>
        <v/>
      </c>
      <c r="AR46" s="272"/>
      <c r="AS46" s="3"/>
      <c r="AT46" s="3"/>
      <c r="AU46" s="736" t="s">
        <v>193</v>
      </c>
      <c r="AV46" s="736"/>
      <c r="AW46" s="736"/>
      <c r="AZ46" s="35"/>
      <c r="BA46" s="35"/>
      <c r="BB46" s="36"/>
    </row>
    <row r="47" spans="1:57" ht="21" customHeight="1" x14ac:dyDescent="0.5">
      <c r="C47" s="787"/>
      <c r="D47" s="256" t="str">
        <f>IFERROR(VLOOKUP(D44,得点,3,FALSE),"")</f>
        <v/>
      </c>
      <c r="E47" s="437" t="s">
        <v>54</v>
      </c>
      <c r="F47" s="437"/>
      <c r="G47" s="258" t="str">
        <f>IFERROR(VLOOKUP(D44,得点,10,FALSE),"")</f>
        <v/>
      </c>
      <c r="H47" s="788"/>
      <c r="I47" s="269"/>
      <c r="O47" s="787"/>
      <c r="P47" s="256" t="str">
        <f>IFERROR(VLOOKUP(R44,得点,3,FALSE),"")</f>
        <v/>
      </c>
      <c r="Q47" s="437" t="s">
        <v>54</v>
      </c>
      <c r="R47" s="437"/>
      <c r="S47" s="258" t="str">
        <f>IFERROR(VLOOKUP(R44,得点,10,FALSE),"")</f>
        <v/>
      </c>
      <c r="T47" s="788"/>
      <c r="U47" s="269"/>
      <c r="Z47" s="787"/>
      <c r="AA47" s="256" t="str">
        <f>IFERROR(VLOOKUP(AA44,得点,3,FALSE),"")</f>
        <v/>
      </c>
      <c r="AB47" s="437" t="s">
        <v>54</v>
      </c>
      <c r="AC47" s="437"/>
      <c r="AD47" s="258" t="str">
        <f>IFERROR(VLOOKUP(AA44,得点,10,FALSE),"")</f>
        <v/>
      </c>
      <c r="AE47" s="788"/>
      <c r="AF47" s="269"/>
      <c r="AH47" s="3"/>
      <c r="AI47" s="3"/>
      <c r="AJ47" s="3"/>
      <c r="AK47" s="3"/>
      <c r="AL47" s="787"/>
      <c r="AM47" s="256" t="str">
        <f>IFERROR(VLOOKUP(AO44,得点,3,FALSE),"")</f>
        <v/>
      </c>
      <c r="AN47" s="437" t="s">
        <v>54</v>
      </c>
      <c r="AO47" s="437"/>
      <c r="AP47" s="258" t="str">
        <f>IFERROR(VLOOKUP(AO44,得点,10,FALSE),"")</f>
        <v/>
      </c>
      <c r="AQ47" s="788"/>
      <c r="AR47" s="269"/>
      <c r="AT47" s="3"/>
      <c r="AU47" s="3"/>
      <c r="AV47" s="3"/>
      <c r="AW47" s="3"/>
      <c r="AZ47" s="35"/>
      <c r="BA47" s="35"/>
      <c r="BB47" s="36"/>
      <c r="BC47" s="44"/>
      <c r="BD47" s="44"/>
      <c r="BE47" s="44"/>
    </row>
    <row r="48" spans="1:57" ht="21" customHeight="1" x14ac:dyDescent="0.5">
      <c r="C48" s="787"/>
      <c r="D48" s="256" t="str">
        <f>IFERROR(VLOOKUP(D44,得点,4,FALSE),"")</f>
        <v/>
      </c>
      <c r="E48" s="437" t="s">
        <v>53</v>
      </c>
      <c r="F48" s="437"/>
      <c r="G48" s="258" t="str">
        <f>IFERROR(VLOOKUP(D44,得点,11,FALSE),"")</f>
        <v/>
      </c>
      <c r="H48" s="788"/>
      <c r="I48" s="269"/>
      <c r="O48" s="787"/>
      <c r="P48" s="256" t="str">
        <f>IFERROR(VLOOKUP(R44,得点,4,FALSE),"")</f>
        <v/>
      </c>
      <c r="Q48" s="437" t="s">
        <v>53</v>
      </c>
      <c r="R48" s="437"/>
      <c r="S48" s="258" t="str">
        <f>IFERROR(VLOOKUP(R44,得点,11,FALSE),"")</f>
        <v/>
      </c>
      <c r="T48" s="788"/>
      <c r="U48" s="269"/>
      <c r="Z48" s="787"/>
      <c r="AA48" s="256" t="str">
        <f>IFERROR(VLOOKUP(AA44,得点,4,FALSE),"")</f>
        <v/>
      </c>
      <c r="AB48" s="437" t="s">
        <v>53</v>
      </c>
      <c r="AC48" s="437"/>
      <c r="AD48" s="258" t="str">
        <f>IFERROR(VLOOKUP(AA44,得点,11,FALSE),"")</f>
        <v/>
      </c>
      <c r="AE48" s="788"/>
      <c r="AF48" s="269"/>
      <c r="AH48" s="3"/>
      <c r="AI48" s="3"/>
      <c r="AJ48" s="3"/>
      <c r="AK48" s="3"/>
      <c r="AL48" s="787"/>
      <c r="AM48" s="256" t="str">
        <f>IFERROR(VLOOKUP(AO44,得点,4,FALSE),"")</f>
        <v/>
      </c>
      <c r="AN48" s="437" t="s">
        <v>53</v>
      </c>
      <c r="AO48" s="437"/>
      <c r="AP48" s="258" t="str">
        <f>IFERROR(VLOOKUP(AO44,得点,11,FALSE),"")</f>
        <v/>
      </c>
      <c r="AQ48" s="788"/>
      <c r="AR48" s="272"/>
      <c r="AS48" s="3"/>
      <c r="AT48" s="3"/>
      <c r="AU48" s="3"/>
      <c r="AV48" s="3"/>
      <c r="AW48" s="3"/>
      <c r="AZ48" s="35"/>
      <c r="BA48" s="35"/>
      <c r="BB48" s="36"/>
      <c r="BC48" s="44"/>
      <c r="BD48" s="44"/>
      <c r="BE48" s="44"/>
    </row>
    <row r="49" spans="1:49" ht="21" customHeight="1" x14ac:dyDescent="0.5">
      <c r="C49" s="787"/>
      <c r="D49" s="256" t="str">
        <f>IFERROR(VLOOKUP(D44,得点,5,FALSE),"")</f>
        <v/>
      </c>
      <c r="E49" s="437" t="s">
        <v>52</v>
      </c>
      <c r="F49" s="437"/>
      <c r="G49" s="258" t="str">
        <f>IFERROR(VLOOKUP(D44,得点,12,FALSE),"")</f>
        <v/>
      </c>
      <c r="H49" s="788"/>
      <c r="I49" s="269"/>
      <c r="O49" s="787"/>
      <c r="P49" s="256" t="str">
        <f>IFERROR(VLOOKUP(R44,得点,5,FALSE),"")</f>
        <v/>
      </c>
      <c r="Q49" s="437" t="s">
        <v>52</v>
      </c>
      <c r="R49" s="437"/>
      <c r="S49" s="258" t="str">
        <f>IFERROR(VLOOKUP(R44,得点,12,FALSE),"")</f>
        <v/>
      </c>
      <c r="T49" s="788"/>
      <c r="U49" s="269"/>
      <c r="Z49" s="787"/>
      <c r="AA49" s="256" t="str">
        <f>IFERROR(VLOOKUP(AA44,得点,5,FALSE),"")</f>
        <v/>
      </c>
      <c r="AB49" s="437" t="s">
        <v>52</v>
      </c>
      <c r="AC49" s="437"/>
      <c r="AD49" s="258" t="str">
        <f>IFERROR(VLOOKUP(AA44,得点,12,FALSE),"")</f>
        <v/>
      </c>
      <c r="AE49" s="788"/>
      <c r="AF49" s="269"/>
      <c r="AH49" s="3"/>
      <c r="AI49" s="3"/>
      <c r="AJ49" s="3"/>
      <c r="AK49" s="3"/>
      <c r="AL49" s="787"/>
      <c r="AM49" s="256" t="str">
        <f>IFERROR(VLOOKUP(AO44,得点,5,FALSE),"")</f>
        <v/>
      </c>
      <c r="AN49" s="437" t="s">
        <v>52</v>
      </c>
      <c r="AO49" s="437"/>
      <c r="AP49" s="258" t="str">
        <f>IFERROR(VLOOKUP(AO44,得点,12,FALSE),"")</f>
        <v/>
      </c>
      <c r="AQ49" s="788"/>
      <c r="AR49" s="269"/>
      <c r="AS49" s="3"/>
      <c r="AT49" s="3"/>
      <c r="AU49" s="3"/>
      <c r="AV49" s="3"/>
      <c r="AW49" s="3"/>
    </row>
    <row r="50" spans="1:49" ht="22" customHeight="1" x14ac:dyDescent="0.6">
      <c r="C50" s="267" t="str">
        <f>IFERROR(VLOOKUP(D44,得点,6,FALSE),"")</f>
        <v/>
      </c>
      <c r="D50" s="244"/>
      <c r="E50" s="437" t="str">
        <f>IF(AND(C46="",H46=""),"",IF(C46=H46,$A$35,""))</f>
        <v/>
      </c>
      <c r="F50" s="437"/>
      <c r="G50" s="245"/>
      <c r="H50" s="268" t="str">
        <f>IFERROR(VLOOKUP(D44,得点,13,FALSE),"")</f>
        <v/>
      </c>
      <c r="I50" s="269"/>
      <c r="O50" s="267" t="str">
        <f>IFERROR(VLOOKUP(R44,得点,6,FALSE),"")</f>
        <v/>
      </c>
      <c r="P50" s="244"/>
      <c r="Q50" s="437" t="str">
        <f>IF(AND(O46="",T46=""),"",IF(O46=T46,$A$35,""))</f>
        <v/>
      </c>
      <c r="R50" s="437"/>
      <c r="S50" s="245"/>
      <c r="T50" s="268" t="str">
        <f>IFERROR(VLOOKUP(R44,得点,13,FALSE),"")</f>
        <v/>
      </c>
      <c r="U50" s="269"/>
      <c r="Z50" s="267" t="str">
        <f>IFERROR(VLOOKUP(AA44,得点,6,FALSE),"")</f>
        <v/>
      </c>
      <c r="AA50" s="244"/>
      <c r="AB50" s="437" t="str">
        <f>IF(AND(Z46="",AE46=""),"",IF(Z46=AE46,$A$35,""))</f>
        <v/>
      </c>
      <c r="AC50" s="437"/>
      <c r="AD50" s="245"/>
      <c r="AE50" s="268" t="str">
        <f>IFERROR(VLOOKUP(AA44,得点,13,FALSE),"")</f>
        <v/>
      </c>
      <c r="AF50" s="269"/>
      <c r="AH50" s="3"/>
      <c r="AI50" s="3"/>
      <c r="AJ50" s="3"/>
      <c r="AK50" s="3"/>
      <c r="AL50" s="267" t="str">
        <f>IFERROR(VLOOKUP(AO44,得点,6,FALSE),"")</f>
        <v/>
      </c>
      <c r="AM50" s="244"/>
      <c r="AN50" s="437" t="str">
        <f>IF(AND(AL46="",AQ46=""),"",IF(AL46=AQ46,$A$35,""))</f>
        <v/>
      </c>
      <c r="AO50" s="437"/>
      <c r="AP50" s="245"/>
      <c r="AQ50" s="268" t="str">
        <f>IFERROR(VLOOKUP(AO44,得点,13,FALSE),"")</f>
        <v/>
      </c>
      <c r="AR50" s="269"/>
      <c r="AS50" s="3"/>
      <c r="AT50" s="3"/>
      <c r="AU50" s="3"/>
      <c r="AV50" s="3"/>
      <c r="AW50" s="3"/>
    </row>
    <row r="51" spans="1:49" ht="20" customHeight="1" x14ac:dyDescent="0.5">
      <c r="B51" s="746" t="str">
        <f>IFERROR(VLOOKUP(A56,entry_team,2,FALSE),"")</f>
        <v/>
      </c>
      <c r="C51" s="747"/>
      <c r="D51" s="249"/>
      <c r="E51" s="250"/>
      <c r="F51" s="249" t="s">
        <v>30</v>
      </c>
      <c r="G51" s="249"/>
      <c r="H51" s="771" t="str">
        <f>IFERROR(VLOOKUP(G56,entry_team,2,FALSE),"")</f>
        <v/>
      </c>
      <c r="I51" s="772"/>
      <c r="J51" s="250"/>
      <c r="K51" s="249"/>
      <c r="L51" s="250"/>
      <c r="M51" s="250"/>
      <c r="N51" s="746" t="str">
        <f>IFERROR(VLOOKUP(M56,entry_team,2,FALSE),"")</f>
        <v/>
      </c>
      <c r="O51" s="747"/>
      <c r="P51" s="249"/>
      <c r="Q51" s="250"/>
      <c r="R51" s="250"/>
      <c r="S51" s="249"/>
      <c r="T51" s="746" t="str">
        <f>IFERROR(VLOOKUP(S56,entry_team,2,FALSE),"")</f>
        <v/>
      </c>
      <c r="U51" s="747"/>
      <c r="V51" s="250"/>
      <c r="W51" s="250"/>
      <c r="X51" s="249"/>
      <c r="Y51" s="746" t="str">
        <f>IFERROR(VLOOKUP(X56,entry_team,2,FALSE),"")</f>
        <v/>
      </c>
      <c r="Z51" s="747"/>
      <c r="AA51" s="249"/>
      <c r="AB51" s="250"/>
      <c r="AC51" s="250"/>
      <c r="AD51" s="249"/>
      <c r="AE51" s="746" t="str">
        <f>IFERROR(VLOOKUP(AD56,entry_team,2,FALSE),"")</f>
        <v/>
      </c>
      <c r="AF51" s="747"/>
      <c r="AG51" s="249"/>
      <c r="AH51" s="249"/>
      <c r="AI51" s="250"/>
      <c r="AJ51" s="249"/>
      <c r="AK51" s="746" t="str">
        <f>IFERROR(VLOOKUP(AJ56,entry_team,2,FALSE),"")</f>
        <v/>
      </c>
      <c r="AL51" s="747"/>
      <c r="AM51" s="249"/>
      <c r="AN51" s="249"/>
      <c r="AO51" s="249"/>
      <c r="AP51" s="249"/>
      <c r="AQ51" s="746" t="str">
        <f>IFERROR(VLOOKUP(AP56,entry_team,2,FALSE),"")</f>
        <v/>
      </c>
      <c r="AR51" s="747"/>
      <c r="AS51" s="3"/>
      <c r="AT51" s="3"/>
      <c r="AU51" s="3"/>
      <c r="AV51" s="3"/>
      <c r="AW51" s="3"/>
    </row>
    <row r="52" spans="1:49" ht="21" customHeight="1" x14ac:dyDescent="0.5">
      <c r="B52" s="748"/>
      <c r="C52" s="749"/>
      <c r="D52" s="249"/>
      <c r="E52" s="250"/>
      <c r="F52" s="249"/>
      <c r="G52" s="249"/>
      <c r="H52" s="773"/>
      <c r="I52" s="774"/>
      <c r="J52" s="250"/>
      <c r="K52" s="249"/>
      <c r="L52" s="250"/>
      <c r="M52" s="250"/>
      <c r="N52" s="748"/>
      <c r="O52" s="749"/>
      <c r="P52" s="249"/>
      <c r="Q52" s="250"/>
      <c r="R52" s="250"/>
      <c r="S52" s="249"/>
      <c r="T52" s="748"/>
      <c r="U52" s="749"/>
      <c r="V52" s="250"/>
      <c r="W52" s="250"/>
      <c r="X52" s="249"/>
      <c r="Y52" s="748"/>
      <c r="Z52" s="749"/>
      <c r="AA52" s="249"/>
      <c r="AB52" s="250"/>
      <c r="AC52" s="250"/>
      <c r="AD52" s="249"/>
      <c r="AE52" s="748"/>
      <c r="AF52" s="749"/>
      <c r="AG52" s="249"/>
      <c r="AH52" s="249"/>
      <c r="AI52" s="250"/>
      <c r="AJ52" s="249"/>
      <c r="AK52" s="748"/>
      <c r="AL52" s="749"/>
      <c r="AM52" s="249"/>
      <c r="AN52" s="249"/>
      <c r="AO52" s="249"/>
      <c r="AP52" s="249"/>
      <c r="AQ52" s="748"/>
      <c r="AR52" s="749"/>
      <c r="AS52" s="3"/>
      <c r="AT52" s="3"/>
      <c r="AU52" s="3"/>
      <c r="AV52" s="3"/>
      <c r="AW52" s="3"/>
    </row>
    <row r="53" spans="1:49" ht="21" customHeight="1" x14ac:dyDescent="0.5">
      <c r="B53" s="748"/>
      <c r="C53" s="749"/>
      <c r="D53" s="789" t="str">
        <f>IFERROR(VLOOKUP(A56,entry_team,5,FALSE),"")</f>
        <v/>
      </c>
      <c r="E53" s="250"/>
      <c r="F53" s="249"/>
      <c r="G53" s="249"/>
      <c r="H53" s="773"/>
      <c r="I53" s="774"/>
      <c r="J53" s="789" t="str">
        <f>IFERROR(VLOOKUP(G56,entry_team,5,FALSE),"")</f>
        <v/>
      </c>
      <c r="K53" s="249"/>
      <c r="L53" s="250"/>
      <c r="M53" s="250"/>
      <c r="N53" s="748"/>
      <c r="O53" s="749"/>
      <c r="P53" s="789" t="str">
        <f>IFERROR(VLOOKUP(M56,entry_team,5,FALSE),"")</f>
        <v/>
      </c>
      <c r="Q53" s="250"/>
      <c r="R53" s="250"/>
      <c r="S53" s="249"/>
      <c r="T53" s="748"/>
      <c r="U53" s="749"/>
      <c r="V53" s="789" t="str">
        <f>IFERROR(VLOOKUP(S56,entry_team,5,FALSE),"")</f>
        <v/>
      </c>
      <c r="W53" s="250"/>
      <c r="X53" s="249"/>
      <c r="Y53" s="748"/>
      <c r="Z53" s="749"/>
      <c r="AA53" s="789" t="str">
        <f>IFERROR(VLOOKUP(X56,entry_team,5,FALSE),"")</f>
        <v/>
      </c>
      <c r="AB53" s="250"/>
      <c r="AC53" s="250"/>
      <c r="AD53" s="249"/>
      <c r="AE53" s="748"/>
      <c r="AF53" s="749"/>
      <c r="AG53" s="789" t="str">
        <f>IFERROR(VLOOKUP(AD56,entry_team,5,FALSE),"")</f>
        <v/>
      </c>
      <c r="AH53" s="249"/>
      <c r="AI53" s="250"/>
      <c r="AJ53" s="249"/>
      <c r="AK53" s="748"/>
      <c r="AL53" s="749"/>
      <c r="AM53" s="789" t="str">
        <f>IFERROR(VLOOKUP(AJ56,entry_team,5,FALSE),"")</f>
        <v/>
      </c>
      <c r="AN53" s="249"/>
      <c r="AO53" s="249"/>
      <c r="AP53" s="249"/>
      <c r="AQ53" s="748"/>
      <c r="AR53" s="749"/>
      <c r="AS53" s="789" t="str">
        <f>IFERROR(VLOOKUP(AP56,entry_team,5,FALSE),"")</f>
        <v/>
      </c>
      <c r="AT53" s="3"/>
      <c r="AU53" s="3"/>
      <c r="AV53" s="3"/>
      <c r="AW53" s="3"/>
    </row>
    <row r="54" spans="1:49" ht="21" customHeight="1" x14ac:dyDescent="0.5">
      <c r="B54" s="748"/>
      <c r="C54" s="749"/>
      <c r="D54" s="789"/>
      <c r="E54" s="250"/>
      <c r="F54" s="249"/>
      <c r="G54" s="249"/>
      <c r="H54" s="773"/>
      <c r="I54" s="774"/>
      <c r="J54" s="789"/>
      <c r="K54" s="249"/>
      <c r="L54" s="250"/>
      <c r="M54" s="250"/>
      <c r="N54" s="748"/>
      <c r="O54" s="749"/>
      <c r="P54" s="789"/>
      <c r="Q54" s="250"/>
      <c r="R54" s="250"/>
      <c r="S54" s="249"/>
      <c r="T54" s="748"/>
      <c r="U54" s="749"/>
      <c r="V54" s="789"/>
      <c r="W54" s="250"/>
      <c r="X54" s="249"/>
      <c r="Y54" s="748"/>
      <c r="Z54" s="749"/>
      <c r="AA54" s="789"/>
      <c r="AB54" s="250"/>
      <c r="AC54" s="250"/>
      <c r="AD54" s="249"/>
      <c r="AE54" s="748"/>
      <c r="AF54" s="749"/>
      <c r="AG54" s="789"/>
      <c r="AH54" s="249"/>
      <c r="AI54" s="250"/>
      <c r="AJ54" s="249"/>
      <c r="AK54" s="748"/>
      <c r="AL54" s="749"/>
      <c r="AM54" s="789"/>
      <c r="AN54" s="249"/>
      <c r="AO54" s="249"/>
      <c r="AP54" s="249"/>
      <c r="AQ54" s="748"/>
      <c r="AR54" s="749"/>
      <c r="AS54" s="789"/>
      <c r="AT54" s="3"/>
      <c r="AU54" s="3"/>
      <c r="AV54" s="3"/>
      <c r="AW54" s="3"/>
    </row>
    <row r="55" spans="1:49" ht="21" customHeight="1" x14ac:dyDescent="0.5">
      <c r="B55" s="748"/>
      <c r="C55" s="749"/>
      <c r="D55" s="789"/>
      <c r="E55" s="250"/>
      <c r="F55" s="249"/>
      <c r="G55" s="249"/>
      <c r="H55" s="773"/>
      <c r="I55" s="774"/>
      <c r="J55" s="789"/>
      <c r="K55" s="249"/>
      <c r="L55" s="249"/>
      <c r="M55" s="250"/>
      <c r="N55" s="748"/>
      <c r="O55" s="749"/>
      <c r="P55" s="789"/>
      <c r="Q55" s="250"/>
      <c r="R55" s="250"/>
      <c r="S55" s="249"/>
      <c r="T55" s="748"/>
      <c r="U55" s="749"/>
      <c r="V55" s="789"/>
      <c r="W55" s="250"/>
      <c r="X55" s="249"/>
      <c r="Y55" s="748"/>
      <c r="Z55" s="749"/>
      <c r="AA55" s="789"/>
      <c r="AB55" s="249"/>
      <c r="AC55" s="250"/>
      <c r="AD55" s="249"/>
      <c r="AE55" s="748"/>
      <c r="AF55" s="749"/>
      <c r="AG55" s="789"/>
      <c r="AH55" s="249"/>
      <c r="AI55" s="250"/>
      <c r="AJ55" s="249"/>
      <c r="AK55" s="748"/>
      <c r="AL55" s="749"/>
      <c r="AM55" s="789"/>
      <c r="AN55" s="249"/>
      <c r="AO55" s="249"/>
      <c r="AP55" s="249"/>
      <c r="AQ55" s="748"/>
      <c r="AR55" s="749"/>
      <c r="AS55" s="789"/>
      <c r="AT55" s="3"/>
      <c r="AU55" s="3"/>
      <c r="AV55" s="3"/>
      <c r="AW55" s="3"/>
    </row>
    <row r="56" spans="1:49" ht="20" customHeight="1" x14ac:dyDescent="0.5">
      <c r="A56" s="232" t="s">
        <v>14</v>
      </c>
      <c r="B56" s="750"/>
      <c r="C56" s="751"/>
      <c r="D56" s="789"/>
      <c r="E56" s="252"/>
      <c r="F56" s="253"/>
      <c r="G56" s="253" t="s">
        <v>11</v>
      </c>
      <c r="H56" s="775"/>
      <c r="I56" s="776"/>
      <c r="J56" s="789"/>
      <c r="K56" s="253"/>
      <c r="L56" s="253"/>
      <c r="M56" s="252" t="s">
        <v>10</v>
      </c>
      <c r="N56" s="750"/>
      <c r="O56" s="751"/>
      <c r="P56" s="789"/>
      <c r="Q56" s="254"/>
      <c r="R56" s="254"/>
      <c r="S56" s="253" t="s">
        <v>16</v>
      </c>
      <c r="T56" s="750"/>
      <c r="U56" s="751"/>
      <c r="V56" s="789"/>
      <c r="W56" s="252"/>
      <c r="X56" s="251" t="s">
        <v>13</v>
      </c>
      <c r="Y56" s="750"/>
      <c r="Z56" s="751"/>
      <c r="AA56" s="789"/>
      <c r="AB56" s="253"/>
      <c r="AC56" s="254"/>
      <c r="AD56" s="253" t="s">
        <v>12</v>
      </c>
      <c r="AE56" s="750"/>
      <c r="AF56" s="751"/>
      <c r="AG56" s="789"/>
      <c r="AH56" s="251"/>
      <c r="AI56" s="252"/>
      <c r="AJ56" s="253" t="s">
        <v>15</v>
      </c>
      <c r="AK56" s="750"/>
      <c r="AL56" s="751"/>
      <c r="AM56" s="789"/>
      <c r="AN56" s="253"/>
      <c r="AO56" s="251"/>
      <c r="AP56" s="251" t="s">
        <v>17</v>
      </c>
      <c r="AQ56" s="750"/>
      <c r="AR56" s="751"/>
      <c r="AS56" s="789"/>
      <c r="AT56" s="3"/>
      <c r="AU56" s="3"/>
      <c r="AV56" s="3"/>
      <c r="AW56" s="3"/>
    </row>
    <row r="57" spans="1:49" ht="17" customHeight="1" x14ac:dyDescent="0.5">
      <c r="C57" s="7"/>
      <c r="E57" s="1"/>
      <c r="F57" s="7"/>
      <c r="AW57" s="13"/>
    </row>
  </sheetData>
  <sheetProtection insertColumns="0" insertRows="0"/>
  <mergeCells count="173">
    <mergeCell ref="AS53:AS56"/>
    <mergeCell ref="AK51:AL56"/>
    <mergeCell ref="AQ51:AR56"/>
    <mergeCell ref="F45:G45"/>
    <mergeCell ref="K45:L45"/>
    <mergeCell ref="P45:Q45"/>
    <mergeCell ref="AC45:AD45"/>
    <mergeCell ref="AH45:AI45"/>
    <mergeCell ref="AM45:AN45"/>
    <mergeCell ref="AE51:AF56"/>
    <mergeCell ref="AB49:AC49"/>
    <mergeCell ref="AN49:AO49"/>
    <mergeCell ref="E50:F50"/>
    <mergeCell ref="Q50:R50"/>
    <mergeCell ref="AB50:AC50"/>
    <mergeCell ref="AN50:AO50"/>
    <mergeCell ref="AO44:AP45"/>
    <mergeCell ref="C46:C49"/>
    <mergeCell ref="D25:D28"/>
    <mergeCell ref="J25:J28"/>
    <mergeCell ref="V25:V28"/>
    <mergeCell ref="AA25:AA28"/>
    <mergeCell ref="AG25:AG28"/>
    <mergeCell ref="AM25:AM28"/>
    <mergeCell ref="D53:D56"/>
    <mergeCell ref="J53:J56"/>
    <mergeCell ref="P53:P56"/>
    <mergeCell ref="V53:V56"/>
    <mergeCell ref="AA53:AA56"/>
    <mergeCell ref="AG53:AG56"/>
    <mergeCell ref="AM53:AM56"/>
    <mergeCell ref="D44:E45"/>
    <mergeCell ref="E48:F48"/>
    <mergeCell ref="Q48:R48"/>
    <mergeCell ref="E49:F49"/>
    <mergeCell ref="Q49:R49"/>
    <mergeCell ref="B51:C56"/>
    <mergeCell ref="H51:I56"/>
    <mergeCell ref="N51:O56"/>
    <mergeCell ref="T51:U56"/>
    <mergeCell ref="Y51:Z56"/>
    <mergeCell ref="AU41:AW41"/>
    <mergeCell ref="K42:L42"/>
    <mergeCell ref="AH42:AI42"/>
    <mergeCell ref="K43:L43"/>
    <mergeCell ref="AH43:AI43"/>
    <mergeCell ref="AU46:AW46"/>
    <mergeCell ref="E47:F47"/>
    <mergeCell ref="Q47:R47"/>
    <mergeCell ref="AB47:AC47"/>
    <mergeCell ref="AN47:AO47"/>
    <mergeCell ref="Z46:Z49"/>
    <mergeCell ref="AB46:AC46"/>
    <mergeCell ref="AE46:AE49"/>
    <mergeCell ref="AL46:AL49"/>
    <mergeCell ref="AN46:AO46"/>
    <mergeCell ref="AQ46:AQ49"/>
    <mergeCell ref="AB48:AC48"/>
    <mergeCell ref="AN48:AO48"/>
    <mergeCell ref="E46:F46"/>
    <mergeCell ref="H46:H49"/>
    <mergeCell ref="O46:O49"/>
    <mergeCell ref="Q46:R46"/>
    <mergeCell ref="T46:T49"/>
    <mergeCell ref="I41:I44"/>
    <mergeCell ref="K41:L41"/>
    <mergeCell ref="N41:N44"/>
    <mergeCell ref="AF41:AF44"/>
    <mergeCell ref="AH41:AI41"/>
    <mergeCell ref="AK41:AK44"/>
    <mergeCell ref="AI39:AJ40"/>
    <mergeCell ref="L40:M40"/>
    <mergeCell ref="V40:W40"/>
    <mergeCell ref="AG40:AH40"/>
    <mergeCell ref="T36:T39"/>
    <mergeCell ref="V36:W36"/>
    <mergeCell ref="Y36:Y39"/>
    <mergeCell ref="K44:L44"/>
    <mergeCell ref="R44:S45"/>
    <mergeCell ref="AA44:AB45"/>
    <mergeCell ref="AH44:AI44"/>
    <mergeCell ref="AU36:AW36"/>
    <mergeCell ref="A37:B37"/>
    <mergeCell ref="V37:W37"/>
    <mergeCell ref="V38:W38"/>
    <mergeCell ref="J39:K40"/>
    <mergeCell ref="V39:W39"/>
    <mergeCell ref="AK23:AL28"/>
    <mergeCell ref="AQ23:AR28"/>
    <mergeCell ref="A30:AS30"/>
    <mergeCell ref="R32:AA32"/>
    <mergeCell ref="U34:V35"/>
    <mergeCell ref="W35:X35"/>
    <mergeCell ref="AS25:AS28"/>
    <mergeCell ref="T31:Y31"/>
    <mergeCell ref="E22:F22"/>
    <mergeCell ref="Q22:R22"/>
    <mergeCell ref="AB22:AC22"/>
    <mergeCell ref="AN22:AO22"/>
    <mergeCell ref="B23:C28"/>
    <mergeCell ref="H23:I28"/>
    <mergeCell ref="N23:O28"/>
    <mergeCell ref="T23:U28"/>
    <mergeCell ref="Y23:Z28"/>
    <mergeCell ref="AE23:AF28"/>
    <mergeCell ref="P26:P28"/>
    <mergeCell ref="AU18:AW18"/>
    <mergeCell ref="E19:F19"/>
    <mergeCell ref="Q19:R19"/>
    <mergeCell ref="AB19:AC19"/>
    <mergeCell ref="AN19:AO19"/>
    <mergeCell ref="E20:F20"/>
    <mergeCell ref="Q20:R20"/>
    <mergeCell ref="AB20:AC20"/>
    <mergeCell ref="AN20:AO20"/>
    <mergeCell ref="Z18:Z21"/>
    <mergeCell ref="AB18:AC18"/>
    <mergeCell ref="AE18:AE21"/>
    <mergeCell ref="AL18:AL21"/>
    <mergeCell ref="AN18:AO18"/>
    <mergeCell ref="AQ18:AQ21"/>
    <mergeCell ref="AB21:AC21"/>
    <mergeCell ref="AN21:AO21"/>
    <mergeCell ref="C18:C21"/>
    <mergeCell ref="E18:F18"/>
    <mergeCell ref="H18:H21"/>
    <mergeCell ref="O18:O21"/>
    <mergeCell ref="Q18:R18"/>
    <mergeCell ref="T18:T21"/>
    <mergeCell ref="E21:F21"/>
    <mergeCell ref="Q21:R21"/>
    <mergeCell ref="AO16:AP17"/>
    <mergeCell ref="F17:G17"/>
    <mergeCell ref="K17:L17"/>
    <mergeCell ref="P17:Q17"/>
    <mergeCell ref="AC17:AD17"/>
    <mergeCell ref="AH17:AI17"/>
    <mergeCell ref="AM17:AN17"/>
    <mergeCell ref="AU13:AW13"/>
    <mergeCell ref="K14:L14"/>
    <mergeCell ref="AH14:AI14"/>
    <mergeCell ref="K15:L15"/>
    <mergeCell ref="AH15:AI15"/>
    <mergeCell ref="D16:E17"/>
    <mergeCell ref="K16:L16"/>
    <mergeCell ref="R16:S17"/>
    <mergeCell ref="AA16:AB17"/>
    <mergeCell ref="AH16:AI16"/>
    <mergeCell ref="I13:I16"/>
    <mergeCell ref="K13:L13"/>
    <mergeCell ref="N13:N16"/>
    <mergeCell ref="AF13:AF16"/>
    <mergeCell ref="AH13:AI13"/>
    <mergeCell ref="AK13:AK16"/>
    <mergeCell ref="J11:K12"/>
    <mergeCell ref="V11:W11"/>
    <mergeCell ref="AI11:AJ12"/>
    <mergeCell ref="L12:M12"/>
    <mergeCell ref="V12:W12"/>
    <mergeCell ref="AG12:AH12"/>
    <mergeCell ref="T8:T11"/>
    <mergeCell ref="V8:W8"/>
    <mergeCell ref="Y8:Y11"/>
    <mergeCell ref="AU8:AW9"/>
    <mergeCell ref="V9:W9"/>
    <mergeCell ref="V10:W10"/>
    <mergeCell ref="A1:AS1"/>
    <mergeCell ref="A2:AS2"/>
    <mergeCell ref="AH3:AR3"/>
    <mergeCell ref="R4:AA4"/>
    <mergeCell ref="U6:V7"/>
    <mergeCell ref="W7:X7"/>
    <mergeCell ref="T3:Y3"/>
  </mergeCells>
  <phoneticPr fontId="5"/>
  <conditionalFormatting sqref="C18:C22">
    <cfRule type="expression" dxfId="43" priority="8">
      <formula>$C$17&lt;$H$17</formula>
    </cfRule>
  </conditionalFormatting>
  <conditionalFormatting sqref="C46:C50">
    <cfRule type="expression" dxfId="42" priority="31">
      <formula>$C$45&lt;$H$45</formula>
    </cfRule>
  </conditionalFormatting>
  <conditionalFormatting sqref="C17:E17">
    <cfRule type="expression" dxfId="41" priority="16">
      <formula>$C$17&lt;$H$17</formula>
    </cfRule>
  </conditionalFormatting>
  <conditionalFormatting sqref="C45:E45">
    <cfRule type="expression" dxfId="40" priority="39">
      <formula>$C$45&lt;$H$45</formula>
    </cfRule>
  </conditionalFormatting>
  <conditionalFormatting sqref="F17:H17">
    <cfRule type="expression" dxfId="39" priority="15">
      <formula>$H$17&lt;$C$17</formula>
    </cfRule>
  </conditionalFormatting>
  <conditionalFormatting sqref="F45:H45">
    <cfRule type="expression" dxfId="38" priority="38">
      <formula>$H$45&lt;$C$45</formula>
    </cfRule>
  </conditionalFormatting>
  <conditionalFormatting sqref="F12:K12">
    <cfRule type="expression" dxfId="37" priority="20">
      <formula>$F$12&lt;$Q$12</formula>
    </cfRule>
  </conditionalFormatting>
  <conditionalFormatting sqref="F40:K40">
    <cfRule type="expression" dxfId="36" priority="43">
      <formula>$F$40&lt;$Q$40</formula>
    </cfRule>
  </conditionalFormatting>
  <conditionalFormatting sqref="H18:H22">
    <cfRule type="expression" dxfId="35" priority="7">
      <formula>$H$17&lt;$C$17</formula>
    </cfRule>
  </conditionalFormatting>
  <conditionalFormatting sqref="H46:H50">
    <cfRule type="expression" dxfId="34" priority="30">
      <formula>$H$45&lt;$C$45</formula>
    </cfRule>
  </conditionalFormatting>
  <conditionalFormatting sqref="L12:Q12">
    <cfRule type="expression" dxfId="33" priority="19">
      <formula>$Q$12&lt;$F$12</formula>
    </cfRule>
  </conditionalFormatting>
  <conditionalFormatting sqref="L40:Q40">
    <cfRule type="expression" dxfId="32" priority="42">
      <formula>$Q$40&lt;$F$40</formula>
    </cfRule>
  </conditionalFormatting>
  <conditionalFormatting sqref="L7:V7">
    <cfRule type="expression" dxfId="31" priority="23">
      <formula>$L$7&lt;$AH$7</formula>
    </cfRule>
  </conditionalFormatting>
  <conditionalFormatting sqref="L35:V35">
    <cfRule type="expression" dxfId="30" priority="45" stopIfTrue="1">
      <formula>$L$35&lt;$AH$35</formula>
    </cfRule>
  </conditionalFormatting>
  <conditionalFormatting sqref="O18:O22">
    <cfRule type="expression" dxfId="29" priority="6">
      <formula>$O$17&lt;$T$17</formula>
    </cfRule>
  </conditionalFormatting>
  <conditionalFormatting sqref="O46:O50">
    <cfRule type="expression" dxfId="28" priority="29">
      <formula>$O$45&lt;$T$45</formula>
    </cfRule>
  </conditionalFormatting>
  <conditionalFormatting sqref="O17:Q17">
    <cfRule type="expression" dxfId="27" priority="14">
      <formula>$O$17&lt;$T$17</formula>
    </cfRule>
  </conditionalFormatting>
  <conditionalFormatting sqref="O45:Q45">
    <cfRule type="expression" dxfId="26" priority="37">
      <formula>$O$45&lt;$T$45</formula>
    </cfRule>
  </conditionalFormatting>
  <conditionalFormatting sqref="R17:T17">
    <cfRule type="expression" dxfId="25" priority="13">
      <formula>$T$17&lt;$O$17</formula>
    </cfRule>
  </conditionalFormatting>
  <conditionalFormatting sqref="R45:T45">
    <cfRule type="expression" dxfId="24" priority="36">
      <formula>$T$45&lt;$O$45</formula>
    </cfRule>
  </conditionalFormatting>
  <conditionalFormatting sqref="T18:T22">
    <cfRule type="expression" dxfId="23" priority="5">
      <formula>$T$17&lt;$O$17</formula>
    </cfRule>
  </conditionalFormatting>
  <conditionalFormatting sqref="T46:T50">
    <cfRule type="expression" dxfId="22" priority="28">
      <formula>$T$45&lt;$O$45</formula>
    </cfRule>
  </conditionalFormatting>
  <conditionalFormatting sqref="W7:AH7">
    <cfRule type="expression" dxfId="21" priority="22">
      <formula>$AH$7&lt;$L$7</formula>
    </cfRule>
  </conditionalFormatting>
  <conditionalFormatting sqref="W35:AH35">
    <cfRule type="expression" dxfId="20" priority="44">
      <formula>$AH$35&lt;$L$35</formula>
    </cfRule>
  </conditionalFormatting>
  <conditionalFormatting sqref="Z18:Z22">
    <cfRule type="expression" dxfId="19" priority="4">
      <formula>$Z$17&lt;$AE$17</formula>
    </cfRule>
  </conditionalFormatting>
  <conditionalFormatting sqref="Z46:Z50">
    <cfRule type="expression" dxfId="18" priority="27">
      <formula>$Z$45&lt;$AE$45</formula>
    </cfRule>
  </conditionalFormatting>
  <conditionalFormatting sqref="Z17:AB17">
    <cfRule type="expression" dxfId="17" priority="12">
      <formula>$Z$17&lt;$AE$17</formula>
    </cfRule>
  </conditionalFormatting>
  <conditionalFormatting sqref="Z45:AB45">
    <cfRule type="expression" dxfId="16" priority="35">
      <formula>$Z$45&lt;$AE$45</formula>
    </cfRule>
  </conditionalFormatting>
  <conditionalFormatting sqref="AC17:AE17">
    <cfRule type="expression" dxfId="15" priority="11">
      <formula>$AE$17&lt;$Z$17</formula>
    </cfRule>
  </conditionalFormatting>
  <conditionalFormatting sqref="AC45:AE45">
    <cfRule type="expression" dxfId="14" priority="34">
      <formula>$AE$45&lt;$Z$45</formula>
    </cfRule>
  </conditionalFormatting>
  <conditionalFormatting sqref="AC12:AH12">
    <cfRule type="expression" dxfId="13" priority="18">
      <formula>$AC$12&lt;$AN$12</formula>
    </cfRule>
  </conditionalFormatting>
  <conditionalFormatting sqref="AC40:AH40">
    <cfRule type="expression" dxfId="12" priority="41">
      <formula>$AC$40&lt;$AN$40</formula>
    </cfRule>
  </conditionalFormatting>
  <conditionalFormatting sqref="AE18:AE22">
    <cfRule type="expression" dxfId="11" priority="3">
      <formula>$AE$17&lt;$Z$17</formula>
    </cfRule>
  </conditionalFormatting>
  <conditionalFormatting sqref="AE46:AE50">
    <cfRule type="expression" dxfId="10" priority="26">
      <formula>$AE$45&lt;$Z$45</formula>
    </cfRule>
  </conditionalFormatting>
  <conditionalFormatting sqref="AI12:AN12">
    <cfRule type="expression" dxfId="9" priority="17">
      <formula>$AN$12&lt;$AC$12</formula>
    </cfRule>
  </conditionalFormatting>
  <conditionalFormatting sqref="AI40:AN40">
    <cfRule type="expression" dxfId="8" priority="40">
      <formula>$AN$40&lt;$AC$40</formula>
    </cfRule>
  </conditionalFormatting>
  <conditionalFormatting sqref="AL18:AL22">
    <cfRule type="expression" dxfId="7" priority="2">
      <formula>$AL$17&lt;$AQ$17</formula>
    </cfRule>
  </conditionalFormatting>
  <conditionalFormatting sqref="AL46:AL50">
    <cfRule type="expression" dxfId="6" priority="25">
      <formula>$AL$45&lt;$AQ$45</formula>
    </cfRule>
  </conditionalFormatting>
  <conditionalFormatting sqref="AL17:AN17">
    <cfRule type="expression" dxfId="5" priority="10">
      <formula>$AL$17&lt;$AQ$17</formula>
    </cfRule>
  </conditionalFormatting>
  <conditionalFormatting sqref="AL45:AN45">
    <cfRule type="expression" dxfId="4" priority="33">
      <formula>$AL$45&lt;$AQ$45</formula>
    </cfRule>
  </conditionalFormatting>
  <conditionalFormatting sqref="AO17:AQ17">
    <cfRule type="expression" dxfId="3" priority="9">
      <formula>$AQ$17&lt;$AL$17</formula>
    </cfRule>
  </conditionalFormatting>
  <conditionalFormatting sqref="AO45:AQ45">
    <cfRule type="expression" dxfId="2" priority="32">
      <formula>$AQ$45&lt;$AL$45</formula>
    </cfRule>
  </conditionalFormatting>
  <conditionalFormatting sqref="AQ18:AQ22">
    <cfRule type="expression" dxfId="1" priority="1">
      <formula>$AQ$17&lt;$AL$17</formula>
    </cfRule>
  </conditionalFormatting>
  <conditionalFormatting sqref="AQ46:AQ50">
    <cfRule type="expression" dxfId="0" priority="24">
      <formula>$AQ$45&lt;$AL$45</formula>
    </cfRule>
  </conditionalFormatting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4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公式試合記録Q制</vt:lpstr>
      <vt:lpstr>公式試合記録 (6人制・１１人制前後半)</vt:lpstr>
      <vt:lpstr>1117〜1120アポ</vt:lpstr>
      <vt:lpstr>トーナメント表</vt:lpstr>
      <vt:lpstr>トーナメント表 (勝ち上がり線あり)</vt:lpstr>
      <vt:lpstr>'1117〜1120アポ'!Print_Area</vt:lpstr>
      <vt:lpstr>トーナメント表!Print_Area</vt:lpstr>
      <vt:lpstr>'トーナメント表 (勝ち上がり線あり)'!Print_Area</vt:lpstr>
      <vt:lpstr>'公式試合記録 (6人制・１１人制前後半)'!Print_Area</vt:lpstr>
      <vt:lpstr>公式試合記録Q制!Print_Area</vt:lpstr>
    </vt:vector>
  </TitlesOfParts>
  <Company>SofnetJapan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</dc:creator>
  <cp:lastModifiedBy>義彦 森</cp:lastModifiedBy>
  <cp:revision/>
  <cp:lastPrinted>2022-10-31T20:20:48Z</cp:lastPrinted>
  <dcterms:created xsi:type="dcterms:W3CDTF">2013-09-28T11:01:37Z</dcterms:created>
  <dcterms:modified xsi:type="dcterms:W3CDTF">2024-03-06T23:14:46Z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